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nsis\Desktop\(001 A ) OBRAS 2025\AULAS 2025\LICITACION AULAS 2025\"/>
    </mc:Choice>
  </mc:AlternateContent>
  <bookViews>
    <workbookView xWindow="0" yWindow="0" windowWidth="17970" windowHeight="12360" tabRatio="664"/>
  </bookViews>
  <sheets>
    <sheet name="AULAS CATALOGO LICITACION" sheetId="89" r:id="rId1"/>
  </sheets>
  <externalReferences>
    <externalReference r:id="rId2"/>
  </externalReferences>
  <definedNames>
    <definedName name="Año">[1]Datos!$H$52:$H$102</definedName>
    <definedName name="_xlnm.Print_Area" localSheetId="0">'AULAS CATALOGO LICITACION'!$B$1:$G$255</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HERRAMIENTA" localSheetId="0">#REF!</definedName>
    <definedName name="HERRAMIENTA">#REF!</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MAT." localSheetId="0">#REF!</definedName>
    <definedName name="MAT.">#REF!</definedName>
    <definedName name="OBRA" localSheetId="0">#REF!</definedName>
    <definedName name="OBRA">#REF!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TECNICA" localSheetId="0">#REF!</definedName>
    <definedName name="TECNICA">#REF!</definedName>
    <definedName name="_xlnm.Print_Titles" localSheetId="0">'AULAS CATALOGO LICITACION'!$108:$112</definedName>
    <definedName name="_xlnm.Print_Titles">#REF!</definedName>
    <definedName name="Z_BD8249A4_EFCB_428A_8F4B_69959CFDCED9_.wvu.Rows" localSheetId="0" hidden="1">'AULAS CATALOGO LICITACION'!#REF!</definedName>
  </definedNames>
  <calcPr calcId="152511"/>
</workbook>
</file>

<file path=xl/calcChain.xml><?xml version="1.0" encoding="utf-8"?>
<calcChain xmlns="http://schemas.openxmlformats.org/spreadsheetml/2006/main">
  <c r="G228" i="89" l="1"/>
  <c r="E227" i="89"/>
  <c r="G227" i="89" s="1"/>
  <c r="E226" i="89"/>
  <c r="G226" i="89" s="1"/>
  <c r="G225" i="89"/>
  <c r="G224" i="89"/>
  <c r="E223" i="89"/>
  <c r="G223" i="89" s="1"/>
  <c r="G222" i="89"/>
  <c r="G221" i="89"/>
  <c r="E220" i="89"/>
  <c r="G220" i="89" s="1"/>
  <c r="E219" i="89"/>
  <c r="G219" i="89" s="1"/>
  <c r="E216" i="89"/>
  <c r="G216" i="89" s="1"/>
  <c r="G215" i="89"/>
  <c r="E214" i="89"/>
  <c r="G214" i="89" s="1"/>
  <c r="G213" i="89"/>
  <c r="E212" i="89"/>
  <c r="G212" i="89" s="1"/>
  <c r="E211" i="89"/>
  <c r="G211" i="89" s="1"/>
  <c r="G210" i="89"/>
  <c r="G209" i="89"/>
  <c r="G208" i="89"/>
  <c r="G207" i="89"/>
  <c r="E206" i="89"/>
  <c r="G206" i="89" s="1"/>
  <c r="E205" i="89"/>
  <c r="G205" i="89" s="1"/>
  <c r="E204" i="89"/>
  <c r="G204" i="89" s="1"/>
  <c r="E203" i="89"/>
  <c r="G203" i="89" s="1"/>
  <c r="E202" i="89"/>
  <c r="G202" i="89" s="1"/>
  <c r="E201" i="89"/>
  <c r="G201" i="89" s="1"/>
  <c r="E200" i="89"/>
  <c r="G200" i="89" s="1"/>
  <c r="E199" i="89"/>
  <c r="G199" i="89" s="1"/>
  <c r="G198" i="89"/>
  <c r="E197" i="89"/>
  <c r="G197" i="89" s="1"/>
  <c r="E193" i="89"/>
  <c r="G193" i="89" s="1"/>
  <c r="G192" i="89"/>
  <c r="G191" i="89"/>
  <c r="G190" i="89"/>
  <c r="G189" i="89"/>
  <c r="G186" i="89"/>
  <c r="G185" i="89"/>
  <c r="G184" i="89"/>
  <c r="G183" i="89"/>
  <c r="G182" i="89"/>
  <c r="G181" i="89"/>
  <c r="G180" i="89"/>
  <c r="G179" i="89"/>
  <c r="G178" i="89"/>
  <c r="G174" i="89"/>
  <c r="G173" i="89"/>
  <c r="G170" i="89"/>
  <c r="G169" i="89"/>
  <c r="G168" i="89"/>
  <c r="G167" i="89"/>
  <c r="G166" i="89"/>
  <c r="G165" i="89"/>
  <c r="G164" i="89"/>
  <c r="G163" i="89"/>
  <c r="G162" i="89"/>
  <c r="G161" i="89"/>
  <c r="G160" i="89"/>
  <c r="G159" i="89"/>
  <c r="E158" i="89"/>
  <c r="G158" i="89" s="1"/>
  <c r="E157" i="89"/>
  <c r="G157" i="89" s="1"/>
  <c r="G156" i="89"/>
  <c r="G155" i="89"/>
  <c r="G154" i="89"/>
  <c r="G153" i="89"/>
  <c r="G152" i="89"/>
  <c r="G151" i="89"/>
  <c r="G150" i="89"/>
  <c r="G149" i="89"/>
  <c r="G148" i="89"/>
  <c r="G147" i="89"/>
  <c r="G146" i="89"/>
  <c r="G145" i="89"/>
  <c r="G144" i="89"/>
  <c r="G143" i="89"/>
  <c r="G140" i="89"/>
  <c r="G139" i="89"/>
  <c r="G138" i="89"/>
  <c r="G137" i="89"/>
  <c r="G136" i="89"/>
  <c r="G135" i="89"/>
  <c r="G134" i="89"/>
  <c r="G133" i="89"/>
  <c r="G132" i="89"/>
  <c r="G131" i="89"/>
  <c r="G130" i="89"/>
  <c r="G127" i="89"/>
  <c r="G126" i="89"/>
  <c r="G125" i="89"/>
  <c r="G124" i="89"/>
  <c r="G123" i="89"/>
  <c r="G122" i="89"/>
  <c r="G121" i="89"/>
  <c r="G120" i="89"/>
  <c r="G119" i="89"/>
  <c r="G118" i="89"/>
  <c r="G117" i="89"/>
  <c r="G116" i="89"/>
  <c r="G115" i="89"/>
  <c r="G114" i="89"/>
  <c r="G113" i="89"/>
  <c r="G107" i="89"/>
  <c r="G106" i="89"/>
  <c r="G105" i="89"/>
  <c r="G104" i="89"/>
  <c r="C72" i="89"/>
  <c r="G187" i="89" l="1"/>
  <c r="G46" i="89" s="1"/>
  <c r="G194" i="89"/>
  <c r="G47" i="89" s="1"/>
  <c r="G175" i="89"/>
  <c r="G44" i="89" s="1"/>
  <c r="G229" i="89"/>
  <c r="G49" i="89" s="1"/>
  <c r="G171" i="89"/>
  <c r="G43" i="89" s="1"/>
  <c r="G141" i="89"/>
  <c r="G42" i="89" s="1"/>
  <c r="G128" i="89"/>
  <c r="G217" i="89"/>
  <c r="G48" i="89" s="1"/>
  <c r="G195" i="89" l="1"/>
  <c r="G230" i="89"/>
  <c r="G231" i="89" s="1"/>
  <c r="G232" i="89" s="1"/>
  <c r="G41" i="89"/>
  <c r="G53" i="89" s="1"/>
  <c r="G55" i="89" s="1"/>
  <c r="G57" i="89" s="1"/>
</calcChain>
</file>

<file path=xl/sharedStrings.xml><?xml version="1.0" encoding="utf-8"?>
<sst xmlns="http://schemas.openxmlformats.org/spreadsheetml/2006/main" count="364" uniqueCount="269">
  <si>
    <t>CLAVE</t>
  </si>
  <si>
    <t>UNIDAD</t>
  </si>
  <si>
    <t>TOTAL</t>
  </si>
  <si>
    <t>PZA</t>
  </si>
  <si>
    <t>CANTIDAD</t>
  </si>
  <si>
    <t>M2</t>
  </si>
  <si>
    <t>M3</t>
  </si>
  <si>
    <t>KG</t>
  </si>
  <si>
    <t>ML</t>
  </si>
  <si>
    <t>SAL</t>
  </si>
  <si>
    <t>UNIVERSIDAD DE LA SIERRA SUR</t>
  </si>
  <si>
    <t>CATALOGO DE CONCEPTOS</t>
  </si>
  <si>
    <t>DESCRIPCION DE CONCEPTO</t>
  </si>
  <si>
    <t>P. U.</t>
  </si>
  <si>
    <t>IMPORTE</t>
  </si>
  <si>
    <t>TOTAL DE CIMENTACIÓN</t>
  </si>
  <si>
    <t>TOTAL DE ESTRUCTURA</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</si>
  <si>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</si>
  <si>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t>TOTAL INSTALACIONES</t>
  </si>
  <si>
    <t>CAP-01</t>
  </si>
  <si>
    <t>CAPITULO 01.-CIMENTACIÓN</t>
  </si>
  <si>
    <t>CAP-02</t>
  </si>
  <si>
    <t>CAPITULO 02.- ESTRUCTURA</t>
  </si>
  <si>
    <t>CAP-03</t>
  </si>
  <si>
    <t>CAP-05</t>
  </si>
  <si>
    <t xml:space="preserve">CAPITULO 05.- INSTALACIONES </t>
  </si>
  <si>
    <t>SUB TOTAL</t>
  </si>
  <si>
    <t>SAL.</t>
  </si>
  <si>
    <t>CADENA DE DESPLANTE DE 14X25 CMS. (CD1) CON CONCRETO F'C=200 KG/CM2, ARMADO CON 4 VAR. DE 3/8", EST. DE 1/4" @ 20 CMS. INCLUYE: CRUCE DE VARILLAS, CIMBRA COMUN, COLADO, VIBRADO, DESCIMBRADO, COLADO MONOLITICO PREFERENTEMENTE.</t>
  </si>
  <si>
    <t>CADENA DE DESPLANTE DE 14X15 CMS. EN PUERTAS, CON CONCRETO F'C=200 KG/CM2, ARMADO CON 4 VAR. DE 3/8", EST. DE 1/4" @ 20 CMS. INCLUYE: CRUCE DE VARILLAS, CIMBRA COMUN, COLADO, VIBRADO, Y DESCIMBRADO.</t>
  </si>
  <si>
    <t>PZAS</t>
  </si>
  <si>
    <t>MURO COMUN DE TABIQUE ROJO RECOCIDO DE 14 CM. DE ESPESOR (RECTO O CURVO) CON TABIQUE DE 5X14X28 CMS., A PLOMO, ASENTADO CON MEZCLA DE CEMENTO-MORTERO-ARENA, PROP. 1/2:1:4 1/2, EN PLANTA BAJA, ALTA, Y MUROS A DOBLE ALTURA, INCLUYE: ANDAMIOS Y ELEVACIONES HASTA UNA ALTURA DE 9.00 MTS., LIMPIEZA Y RETIRO DE SOBRANTES FUERA DE LA OBRA.</t>
  </si>
  <si>
    <t>CASTILLOS DE CONCRETO TIPO K0 DE 14 x 15 CM., F'C=200 KG/CM2, ARMADO CON 4 VARS Ø 3/8", ESTRIBOS DE Ø1/4" ES=6@10, TC=@20 EI=6@10CMS., EN PLANTA BAJA Y ALTA, INCLUYE: ANCLAJES, CRUCE DE VARILLAS, ESTRIBOS EN NODOS, CIMBRADO COMUN, COLADO, VIBRADO, DESCIMBRADO, ANDAMIOS Y ELEVACIONES HASTA UNA ALTURA DE 9.00 MT.</t>
  </si>
  <si>
    <t>CASTILLOS DE CONCRETO TIPO K1 DE 14x20 CM. F'C=200 KG/CM2, ARMADO CON 4 VARS Ø 3/8", ESTRIBOS DE Ø1/4" ES=6@10, TC=@20 EI=6@10CMS., EN PLANTA BAJA Y ALTA, INCLUYE: ANCLAJES, CRUCE DE VARILLAS, ESTRIBOS EN NODOS, CIMBRADO COMUN, COLADO, VIBRADO, DESCIMBRADO, ANDAMIOS Y ELEVACIONES HASTA UNA ALTURA DE 9.00 MT.</t>
  </si>
  <si>
    <t>CASTILLOS DE CONCRETO TIPO K2 F'C=200 KG/CM2. DE 14X25 CM. ARMADO CON 4 VARS Ø 1/2",  ESTRIBOS DE Ø1/4", ES=6@10, TC=@20 EI=6@10CMS., EN PLANTA BAJA Y ALTA, INCLUYE: ANCLAJES, CRUCE DE VARILLAS, ESTRIBOS EN NODOS, CIMBRADO COMUN, COLADO, VIBRADO, DESCIMBRADO, ANDAMIOS Y ELEVACIONES HASTA UNA ALTURA DE 9.00 MT.</t>
  </si>
  <si>
    <t>CADENA (MV) DE CONCRETO F`C=200 KG/CM2, DE 10X14 CM. ARMADO CON 2 VARILLAS DE 3/8", GRAPAS # 2  @ 20 CM., INCLUYE: CIMBRA COMUN, COLADO, DESCIMBRADO, CRUCES DE VARILLAS, ANCLAJE DE VARILLAS A CASTILLOS, VER  DETALLE EN PLANO ESTRUCTURAL.</t>
  </si>
  <si>
    <t>CADENA DE CONCRETO INTERMEDIA F'C=200 KG/CM2, DE 15X20 CMS. SOBRE PUERTAS, VENTANAS, Y EN MUROS CIEGOS AL CENTRO DE LA ALTURA TOTAL, ARMADA CON 4 VAR. DE 3/8" Y ESTRIBOS DEL No.2 @ 20 CMS. INCLUYE: CRUCE DE VARILLAS, ANCLAJE A CASTILLOS, CIMBRADO COMUN, COLADO, VIBRADO, DESCIMBRADO, ANDAMIOS Y ELEVACIONES HASTA UNA ALTURA DE 9.00 MT.</t>
  </si>
  <si>
    <t>APLANADO EN MUROS DE TABIQUE, ACABADO RUSTICO, PARA RECIBIR AZULEJO, CON MEZCLA DE CEMENTO-CAL-ARENA, PROP. 1:1/4:4 A PLOMO Y REGLA, CON LLANA DE MADERA, EN PLANTA BAJA Y ALTA, INCLUYE: ANDAMIOS Y ELEVACIONES, PICADO DE ELEMENTOS DE CONCRETO PARA MEJOR ADHERENCIA Y ADITIVO PARA UNIR CONCRETO VIEJO CON NUEVO, HERRAMIENTA, MATERIALES, MANO DE OBRA, LIMPIEZA Y RETIRO DE SOBRANTES FUERA DE LA OBRA.</t>
  </si>
  <si>
    <t>SALIDA HIDRAULICA, PARA WC (FLUXOMETRO),  CON TUBERIA DE COBRE TIPO "M" DE 1", 1 1/4" Y 1 1/2", INCLUYE; EXCAVACIONES, RANURAS, RESANES, CONEXIÓNES, MATERIALES  MENORES, HERAMIENTA, MANO DE OBRA, PRUEBAS Y TODO LO NECESARIO PARA SU BUEN FUNCIONAMIENTO, CONTEMPLAR SALIDA A REGISTRO EXTERIOR, VER DISTANCIAS EN PLANOS.</t>
  </si>
  <si>
    <t>LOTE</t>
  </si>
  <si>
    <t>CMN001</t>
  </si>
  <si>
    <t>LIMPIEZA TRAZO Y NIVELACION DEL TERRENO PARA AREA DE EXCAVACION EN CAJON, Y AREA DE EXCAVACION EN CEPAS.</t>
  </si>
  <si>
    <t>CMN002</t>
  </si>
  <si>
    <t>CMN003</t>
  </si>
  <si>
    <t>CMN004</t>
  </si>
  <si>
    <t>CMN005</t>
  </si>
  <si>
    <t>CMN006</t>
  </si>
  <si>
    <t>CMN007</t>
  </si>
  <si>
    <t>PLANTILLA DE CONCRETO HECHO EN OBRA F'C=100 KG/CM2 DE 5 CM DE ESPESOR, INCLUYE; CIMBRADO, DESCIMBRADO, VACIADO, NIVELADO, HERRAMIENTA, MATERIAL Y MANO DE OBRA.</t>
  </si>
  <si>
    <t>CMN008</t>
  </si>
  <si>
    <t>PLANTILLA DE CONCRETO HECHO EN OBRA F'C=100 KG/CM2 DE 10 CM DE ESPESOR, INCLUYE; CIMBRADO, DESCIMBRADO, VACIADO, NIVELADO, HERRAMIENTA, MATERIAL Y MANO DE OBRA.</t>
  </si>
  <si>
    <t>CMN009</t>
  </si>
  <si>
    <t>CMN010</t>
  </si>
  <si>
    <t>CMN011</t>
  </si>
  <si>
    <t>CMN012</t>
  </si>
  <si>
    <t>CMN013</t>
  </si>
  <si>
    <t>CMN014</t>
  </si>
  <si>
    <t>CMN015</t>
  </si>
  <si>
    <t>CMN016</t>
  </si>
  <si>
    <t>CMN017</t>
  </si>
  <si>
    <t>CMN018</t>
  </si>
  <si>
    <t>CMN019</t>
  </si>
  <si>
    <t>ETA001</t>
  </si>
  <si>
    <t>ETA002</t>
  </si>
  <si>
    <t>ETA003</t>
  </si>
  <si>
    <t>ETA004</t>
  </si>
  <si>
    <t>ETA005</t>
  </si>
  <si>
    <t>ETA006</t>
  </si>
  <si>
    <t>ETA007</t>
  </si>
  <si>
    <t>ETA008</t>
  </si>
  <si>
    <t>ETA009</t>
  </si>
  <si>
    <t>ETA010</t>
  </si>
  <si>
    <t>ETA011</t>
  </si>
  <si>
    <t>CADENA DE CERRAMIENTO CC1R, CONCRETO F'C=200 KG/CM2 15X25 CMS. ARMADA CON 4 VARILLAS DE 1/2 Y ESTRIBOS  DE 1/4"  1-5, 5-10 Y @ 20 CMS, AMBOS SENTIDOS, EN PLANTA BAJA Y ALTA, INCLUYE: CRUCE DE VARILLAS, CIMBRA COMUN, VIBRADO, DESCIMBRADO, ANDAMIOS Y ELEVACIONES HASTA UNA ALTURA DE 9.00 MT.</t>
  </si>
  <si>
    <t>SUMINISTRO Y COLOCACION DE TEJA MEDIA CAÑA INDUSTRIALIZADA DE BARRO DE 0.15X0.30 MTS., COLOCADA CON CEMENTO-ARENA 1:5, INCLUYE: MATERIAL, MANO DE OBRA, ACARREOS, CORTES, ANDAMIOS Y ELEVACIONES A UNA ALTURA DE 9.00 M., Y LIMPIEZA DEL AREA DE TRABAJO, Y TODO LO NECESARIO PARA SU CORRECTA EJECUCION</t>
  </si>
  <si>
    <t>CAP-04</t>
  </si>
  <si>
    <t>IER001</t>
  </si>
  <si>
    <t>IER002</t>
  </si>
  <si>
    <t>IER003</t>
  </si>
  <si>
    <t>IER004</t>
  </si>
  <si>
    <t>IER005</t>
  </si>
  <si>
    <t>IER006</t>
  </si>
  <si>
    <t>IER007</t>
  </si>
  <si>
    <t>IER008</t>
  </si>
  <si>
    <t>IER009</t>
  </si>
  <si>
    <t>SUMINISTRO, COLOCACION DE INTERRUPTOR TERMOMAGNETICO DE 1 POLO TIPO QO DE 1X15, 1X20 Y 1X30 AMP. INCL. MATERIALES, MANO DE OBRA, CONEXIONES Y PRUEBAS.</t>
  </si>
  <si>
    <t>IHS001</t>
  </si>
  <si>
    <t>IHS002</t>
  </si>
  <si>
    <t>IHS003</t>
  </si>
  <si>
    <t>IHS004</t>
  </si>
  <si>
    <t>IHS005</t>
  </si>
  <si>
    <t>SUMINISTRO Y COLOCACION DE COLADERA DE PISO HELVEX MOD. 24, DE UNA BOCA, DE REJILLA REDONDA, SELLO HIDRÁULICO, INCLUYE; CONEXIONES, MATERIALES MENORES, HERRAMIENTA, MANO DE OBRA Y PRUEBAS. TRABAJO TERMINADO.</t>
  </si>
  <si>
    <t>16 % I.V.A</t>
  </si>
  <si>
    <t>EXCAVACION A CIELO ABIERTO EN MATERIAL TIPO B, POR MEDIOS MECANICOS, A UNA PROFUNDIDAD PROMEDIO DE 1.00 MT., INCLUYE; TRASPALEOS, CARGA, DESCARGA, Y RETIRO DEL MATERIAL NO UTIL EN CAMION VOLTEO, FUERA DE LA INSTITUCION, A LA DISTANCIA NECESARIA, COMO MINIMO A 1 KM. A LA REDONDA, Y TODO LO NECESARIO PARA SU CORRECTA EJECUCIÓN.</t>
  </si>
  <si>
    <t>EXCAVACIÓN EN CEPAS HASTA 2,00 MT DE PROFUNDIDAD, POR MEDIOS MECANICOS EN TERRENO TIPO "B", PROFUNDIDAD INDICADA EN OBRA, INCLUYE; TRASPALEOS, CARGA, DESCARGA, Y RETIRO DEL MATERIAL NO UTIL EN CAMION VOLTEO, FUERA DE LA INSTITUCION, A LA DISTANCIA NECESARIA, COMO MINIMO A 1 KM. A LA REDONDA, Y TODO LO NECESARIO PARA SU CORRECTA EJECUCIÓN.</t>
  </si>
  <si>
    <t>EXCAVACIÓN MANUAL EN CEPAS EN TERRENO TIPO "B", PROFUNDIDAD INDICADA EN OBRA, INCLUYE; TRASPALEOS, CARGA, DESCARGA, Y RETIRO DEL MATERIAL NO UTIL EN CAMION VOLTEO, FUERA DE LA INSTITUCION, A LA DISTANCIA NECESARIA, COMO MINIMO A 1 KM. A LA REDONDA, Y TODO LO NECESARIO PARA SU CORRECTA EJECUCIÓN.</t>
  </si>
  <si>
    <t>SUMINISTRO Y RELLENO DE MATERIAL INERTE CON BAILARINA Y AGUA, EN CAPAS DE 20 CM. DE ESPESOR, AL 95% DE SU P.V.S. INCLUYE: TRASPALEO, ACARREOS DENTRO DE LA OBRA POR MEDIOS MANUALES O MECANICOS, HERRAMIENTA, MANO DE OBRA, PRUEBAS DE LABORATORIO (3 EXTRACCIONES POR CAPA), ESTE TRABAJO DEBERA REALIZARSE EN SU TOTALIDAD ENSEGUIDA DEL DESCIMBRADO DE LAS CADENAS DE DESPLANTE, PREVIO AL COLADO DE COLUMNAS Y MUROS.</t>
  </si>
  <si>
    <t>CADENA DE DESPLANTE DE 14X25 CMS. (CD1) PARA CONECTAR CON CEJA PERIMETRAL, CON CONCRETO F'C=200 KG/CM2, ARMADO CON 6 VAR. DE 3/8", EST. DE 1/4" @ 20 CMS., BASTONES DE ACERO No. 2 DE 45 CM. DE LARGO, A CADA 20 CM. INCLUYE: CRUCE DE VARILLAS, CIMBRA COMUN, COLADO, VIBRADO, DESCIMBRADO, COLADO MONOLITICO PREFERENTEMENTE.</t>
  </si>
  <si>
    <t>CONCRETO PREMEZCLADO F'C=250 KG/CM² EN ESTRUCTURA (LOSAS DE ENTREPISO, LOSA DE AZOTEA, TRABES), T.M.A. 3/4", REVENIMIENTO DE 12 +- 3.5 CMS., COLADO MONOLITICAMENTE DE LOSAS, TRABES Y CADENAS DE CERRAMIENTO, INCLUYE: NIVELADO, MAESTREADO, EN EL CASO DE LA LOSA DE AZOTEA ACABADO FINO PARA RECIBIR IMPERMEABILIZANTE, REVENIMIENTO, BOMBEO, VIBRADO, CURADO DE 7 DIAS COMO MINIMO, PRUEBAS DE LABORATORIO DE UNA MUESTRA POR CADA 12 M3, EN VOLUMENES PEQUEÑOS, MINIMO 1 MUESTRA POR 6 M3. (MUESTRA DE 4 CILINDROS)., ELEVACIONES HASTA UNA ALTURA DE 9.00 MT., LIMPIEZA Y RETIRO DE SOBRANTES FUERA DE LA OBRA.</t>
  </si>
  <si>
    <t>CONCRETO HECHO EN OBRA F'C=250 KG/CM² EN ESTRUCTURA (COLUMNAS, MUROS, RAMPAS, LOSAS), T.M.A. 3/4", REVENIMIENTO  DE 12 +- 3.5 CMS.,  INCLUYE; COLOCADO, VIBRADO, CURADO, NIVELACION, PLOMO, ESCUADRA, PRUEBAS DE LABORATORIO DE UNA MUESTRA POR CADA 12 M3, EN VOLUMENES PEQUEÑOS, MINIMO 1 MUESTRA DE 3-6 M3. (MUESTRA DE 4 CILINDROS)., ELEVACIONES HASTA UNA ALTURA DE 9.00 MT.</t>
  </si>
  <si>
    <t>JUNTA CONSTRUCTIVA EN MUROS-COLUMNAS Y MURO-LOSA, CON CANAL DE LAMINA GALVANIZADA CAL. 18 (2.5X15X2.5 CM. DE DESARROLLO) Y POLIESTIRENO DE 15 CMS. DE ANCHO Y 2.5 CMS. DE ESPESOR, PREVIA APLICACION DE PRIMER ANTICORROSIVO, FIJAR A COLUMNA, MURO O LOSA CON TAQUETES Y TORNILLOS DE FIJACION DE 1/4" A CADA 50 CMS. EN NIVEL 1 Y 2, INCLUYE: PRIMER, PINTURA ESMALTE ANTICORROSIVA (PREVIO APLANADO, RETIRO DE RESIDUOS Y LIMPIEZA), COLOR INDICADO EN OBRA, LIMPIEZA Y RETIRO DE SOBRANTES FUERA DE LA OBRA.</t>
  </si>
  <si>
    <t>APLANADO EN MUROS DE TABIQUE Y DE CONCRETO, TERMINADO FINO, CON MEZCLA DE CEMENTO-CAL-ARENA, PROP. 1:1/4:4 A PLOMO Y REGLA, CON LLANA DE MADERA, EN PLANTA BAJA Y ALTA, INCLUYE: ANDAMIOS Y ELEVACIONES A UNA ALTURA DE 9.00 MT., REMATES, BOQUILLAS, RECORTE Y AFINE DE APLANADO EN ZOCLO, PICADO DE ELEMENTOS DE CONCRETO PARA MEJOR ADHERENCIA Y ADHITIVO PARA UNIR CONCRETO VIEJO CON NUEVO, HERRAMIENTA, MATERIALES, MANO DE OBRA, LIMPIEZA Y RETIRO DE SOBRANTES FUERA DE LA OBRA, TERMINADO LISO O RAYADO FINO CON ESPONJA.</t>
  </si>
  <si>
    <t>ESCALONES DE CONCRETO F'C=250 KG/CM2., DE 37 CMS. DE HUELLA, 17 CMS. DE PERALTE Y 1,93 MT. DE LARGO, ACABADO REPILLADO Y CON VOLTEADOR AL CONTORNO, FORJADO DE NARIZ CON CIMBRA APARENTE DE 7X5 CMS., ARMADO CON VARILLA DEL No. 3 @ 20 CMS. AMBOS SENTIDOS, INCLUYE: FORJADO DE NARIZ DE LOSA DE ENTREPISO Y DESCANSO, VER DETALLE EN PLANOS.</t>
  </si>
  <si>
    <t>ESTRADO EN PLANTA BAJA DE  6.70 X 1.30 MTS. DE ANCHO Y 0.20 MTS DE ALTURA, INCLUYE: EXCAVACION, PLANTILLA, RELLENO Y COMPACTACION, MURETE DE TABIQUE DE CONCRETO (10X14X28) ASENTADO CON MORTERO CEM-ARENA PROP.: 1:4 (2 HILADAS), RODAPIE DE CONCRETO F'C=150 KG/CM2, DE 15X25 CMS. ARMADO CON 4 VAR. #3, Y ESTRIBOS DEL #. 2, @ 15 CMS. (DESARROLLO DE 1.40 MT.), VER DETALLE, INCLUYE: COLADO, VIBRADO, CURADO, CIMBRADO COMUN Y DESCIMBRADO, FORJADO Y CIMBRADO DE NARIZ DE 7X10 CMS. ACABADO APARENTE, FIRME DE CONCRETO F'C=150 KG/CM2, REFORZADO CON MALLA ELECTROSOLDADA 6-6/10-10, ACABADO RUSTICO PARA RECIBIR LOSETA.</t>
  </si>
  <si>
    <t>ESTRADO EN PLANTA ALTA DE 6.70 X 1.30 MTS. DE ANCHO Y 0.20 MTS DE ALTURA, INCLUYE: RODAPIE DE CONCRETO F'C=150 KG/CM2, DE 15X25 CMS. ARMADO CON 4 VAR. #3, Y ESTRIBOS DEL #. 2, @ 15 CMS. (DESARROLLO DE 1.40 MT.), VER DETALLE, INCLUYE: RELLENO Y COMPACTACION, COLADO, VIBRADO, CURADO, CIMBRADO Y DESCIMBRADO, FORJADO Y CIMBRADO DE NARIZ DE 7X10 CMS. ACABADO APARENTE, FIRME DE CONCRETO F'C=150 KG/CM2, REFORZADO CON MALLA ELECTROSOLDADA 6-6/10-10, ACABADO RUSTICO PARA RECIBIR LOSETA.</t>
  </si>
  <si>
    <t>FIRME DE CONCRETO F'C= 150 KG/CM2, DE 8 CMS. DE ESPESOR, REFORZADO CON MALLA ELECTROSOLDADA 6/6-10-10, INCLUYE: CANALON DE BAÑOS, COMPACTACIÓN, TRAZO, NIVELACIÓN, CIMBRADO, DESCIMBRADO, Y MAESTRADO, LIMPIEZA Y RETIRO DE SOBRANTES FUERA DE LA INSTITUCION.</t>
  </si>
  <si>
    <t>PISOS Y BANQUETAS DE CONCRETO F'C= 150 KG/CM2 REFORZADO CON MALLA ELECTROSOLDADA 6x6-10x10 DE 10 CM. DE ESPESOR, INCLUYE: NIVELACION Y COMPACTACION, ACABADO RAYADO CON ESCOBA, EN LOSAS DE 3.00 X 2.00 MTS. MAXIMO, JUNTA FRIAS ACABADAS CON VOLTEADOR, SE DEBERÁ AGREGAR 100 GRS DE FIBRA SINTETICA FESTER POR CADA SACO DE CEMENTO, LIMPIEZA Y RETIRO DE SOBRANTES.</t>
  </si>
  <si>
    <t>SOBRE FIRME DE CONCRETO F'C= 150 KG/CM2 REFORZADO CON MALLA ELECTROSOLDADA 6x6-10x10 DE 6 CM. DE ESPESOR,  APLICACIÓN DE ADHESIVO PARA CONCRETO (FESTER) EN PLANTA ALTA, INCLUYE: FRONTERAS, ACABADO RAYADO CON ESCOBA, JUNTA FRIAS ACABADAS CON VOLTEADOR, SE DEBERÁ AGREGAR 100 GRS DE FIBRA SINTETICA FESTER POR CADA SACO DE CEMENTO, LIMPIEZA Y RETIRO DE SOBRANTES.</t>
  </si>
  <si>
    <t>CEJA DE CONCRETO F'C= 150 KG/CM2., DE 30-45 CM. DE ANCHO, Y 10 CM. DE ESPESOR, ARMADA CON 3 VAR. #3, INCLUYE: CIMBRADO, DESCIMBRADO, COLADO, ACABADO RAYADO CON ESCOBA, LIMPIEZA Y RETIRO DE SOBRANTES FUERA DE LA OBRA.</t>
  </si>
  <si>
    <t>REGISTRO ELÉCTRICO PARA INTERIOR DE 60 X 60 X 80 CMS. DE ALTURA, MEDIDAS INTERIORES, HECHO CON TABIQUE DE CEMENTO, TIPO PESADO DE 10X14X28 CMS. PLANTILLA DE CONCRETO SIMPLE, APLANADO INTERIOR CON MORTERO CEMENTO-ARENA PROP. 1:5, CAMA DE GRAVA DE 7 CM., TAPA HECHA CON MARCO DE ANGULO DE 1"X1"X3/16 Y CONTRAMARCO DE ANGULO DE 3/4"X3/4"X3/16, Y COLADA CON CONCRETO SIMPLE, LISTA PARA RECIBIR LOSETA DE CERÁMICA ANTIDERRAPANTE, VER DETALLE EN PLANO DE ACABADOS, INCLUYE: MATERIAL, MANO DE OBRA, HERRAMIENTA Y LIMPIEZA DEL ÁREA DE TRABAJO.</t>
  </si>
  <si>
    <t>REGISTRO INTERIOR PARA EL SISTEMA DE RED DE DATOS DE 80 X 80 X 80 CMS. DE ALTURA, MEDIDAS INTERIORES , HECHO CON TABIQUE DE CEMENTO, TIPO PESADO DE 10X14X28 CMS. PLANTILLA DE CONCRETO SIMPLE, APLANADO INTERIOR CON MORTERO CEMENTO-ARENA PROP. 1:5, FIRME DE CONCRETO F'C=100 KG/CM2 DE 8 CM., TAPA HECHA CON MARCO DE ANGULO DE 1"X1"X3/16 Y CONTRAMARCO DE ANGULO DE 3/4"X3/4"X3/16, Y COLADA CON CONCRETO SIMPLE, LISTA PARA RECIBIR LOSETA DE CERAMICA ANTIDERRAPANTE, VER DETALLE EN PLANO DE ACABADOS, INCLUYE: MATERIAL, MANO DE OBRA, HERRAMIENTA Y LIMPIEZA DEL AREA DE TRABAJO</t>
  </si>
  <si>
    <t>REGISTRO TIPO BANCA EN EXTERIOR DE 80 X 80 X 80 CM.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</si>
  <si>
    <t>REGISTRO  SANITARIO  60  X 40 X 80 CM.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DE ANGULO DE 1"X1"X3/16 Y CONTRAMARCO DE ANGULO DE 3/4"X3/4"X3/16,  Y COLADA CON CONCRETO SIMPLE, ACABADO RAYADO, VER DETALLE EN PLANO DE ACABADOS, INCLUYE: MATERIAL, MANO DE OBRA, HERRAMIENTA Y LIMPIEZA DEL AREA DE TRABAJO</t>
  </si>
  <si>
    <t>GUARNICION DE CONCRETO DE 40 CM. DE ALTURA, 20 CM. DE BASE Y 15 CM. DE CORONA, DE CONCRETO HIDRAULICO HECHO EN OBRA, F'C=150 KG/CM2. REFORZADO CON ALAMBRON DE 35 CMS. DE DESARROLO, A CADA 20 CMS. DE SEPARACION, Y UNA VARILLA DE 3/8" EN EL AREA DE LA NARIZ, VER PLANO, INCLUYE: CIMBRADO Y DECIMBRADO, MATERIAL, MANO DE OBRA, EQUIPO, HERRAMIENTA, LIMPIEZA Y RETIRO DE SOBRANTES FUERA DE LA OBRA.</t>
  </si>
  <si>
    <t>TOTAL DE ALBAÑILERÍA</t>
  </si>
  <si>
    <t>CAPITULO 03. ALBAÑILERIA</t>
  </si>
  <si>
    <t>CAPITULO 4.- HERRERÍA</t>
  </si>
  <si>
    <t>SUMINISTRO Y COLOCACION DE BARANDAL METALICO PARA ESCALERA Y DESCANSOS DE 11.82 MT. (1.92+3.10+3.10+3.70 MTS.) DE LARGO, Y 95 CMS. DE ALTURA, CON TUBO DE ACERO DE 2 1/2" CED. 30., 5 POSTES DE 2 1/2" CED. 30., 7 MARCOS PARA ACRILICO CON TUBO DE 1 1/2" CED. 30, Y ANGULO DE 1"x1"x3/16"., REDONDO DE 1/2"., 5 PLACAS DE ACERO PARA RECIBIR POSTES DE 0.20 X 0.20 MTS. DE 1/2" DE ESPESOR; INCLUYE: PRIMER GRIS Y PINTURA ANTICORROSIVA COLOR ROJO OXIDO CLAVE VEX07-3, VER DETALLES EN PLANOS.</t>
  </si>
  <si>
    <t>TOTAL DE HERRERIA</t>
  </si>
  <si>
    <t>A).-INSTALACION ELECTRICA, RED, Y CAMARAS</t>
  </si>
  <si>
    <t>SUMINISTRO Y COLOCACION DE CENTRO DE CARGA CON ZAPATAS PRINCIPALES CON No. DE CAT. QO320L120G MCA. SQUARE D, INCLUYE: RANURAS, COLOCACION, AMACIZADO, METAL DESPLEGADO, RESANES, APLANADO, MANO DE OBRA Y TODO LO NECESARIO PARA SU CORRECTO FUNCIONAMIENTO</t>
  </si>
  <si>
    <t>SUMINISTRO Y TENDIDO DE TUBO CONDUIT PVC USO PESADO DE 38 MM. DE DIAMETRO, INCLUYE: TRAZO, RANURAS, RESANES, CONEXIONES E INTERCONECCION A REGISTROS O CENTROS DE CARGA, COLOCACION DE GUIA CON ALAMBRE GALVANIZADO CAL. 18, Y TODO LO NECESARIO PARA SU CORRECTA EJECUCION, VER DISTANCIAS EN PLANOS.</t>
  </si>
  <si>
    <t>SUMINISTRO Y TENDIDO DE TUBO CONDUIT PVC USO PESADO DE 32 MM. DE DIAMETRO, INCLUYE: TRAZO, RANURAS, RESANES, CONEXIONES E INTERCONECCION A REGISTROS O CENTROS DE CARGA, COLOCACION DE GUIA CON ALAMBRE GALVANIZADO CAL. 18, Y TODO LO NECESARIO PARA SU CORRECTA EJECUCION, VER DISTANCIAS EN PLANOS.</t>
  </si>
  <si>
    <t>TOTAL A) INSTALACION ELECTRICA, RED, Y CAMARAS</t>
  </si>
  <si>
    <t>B) INSTALACION HIDRAULICA-SANITARIA</t>
  </si>
  <si>
    <t>TOTAL B) INSTALACION HIDRAULICA-SANITARIA</t>
  </si>
  <si>
    <t>OBE001</t>
  </si>
  <si>
    <t>OBE002</t>
  </si>
  <si>
    <t>OBE003</t>
  </si>
  <si>
    <t>OBE004</t>
  </si>
  <si>
    <t>OBE005</t>
  </si>
  <si>
    <t>OBE006</t>
  </si>
  <si>
    <t>SUMINISTRO Y COLOCACION DE TUBO DE PVC SANITARIO DE 6"  PARA DRENES (DESAGUE) EN AREA DE ANDADOR INCLUYE: MATERIAL, MANO DE OBRA, EQUIPO Y HERRAMIENTA</t>
  </si>
  <si>
    <t>OBE007</t>
  </si>
  <si>
    <t>OBE008</t>
  </si>
  <si>
    <t>SUMINISTRO Y COLOCACION DE TUBO PVC SANITARIO REFORZADO. DE 100 MM., INCLUYE: COPLES, CODOS 45° Y 90°, YEES, TEES, EXCAVACION, CAMA DE ARENA, RELLENO Y COMPACTACION, CONEXIONES, MATERIALES, HERRAMIENTAS Y MANO DE OBRA</t>
  </si>
  <si>
    <t>OBE009</t>
  </si>
  <si>
    <t>SUMINISTRO Y COLOCACION DE DUCTO CON UN TUBO 3" DE DIAMETRO DE PVC CONDUIT TIPO PESADO, INCLUYE: TRAZO, EXCAVACION DE CEPA POR MEDIOS MECANICOS (0.40X 0.60 CM. PROFUNDIDAD), ENCOFRADO CON CONCRETO F'c = 150 KG/CM2, DE 20 X 20 CMS., RELLENO COMPACTADO CON MATERIAL PRODUCTO DE LA EXCAVACIÓN, MANO DE OBRA, Y HERRAMIENTA PARA SU CORRECTA TERMINACIÓN.</t>
  </si>
  <si>
    <t>OBE010</t>
  </si>
  <si>
    <t>SUMINISTRO Y COLOCACION DE DUCTO CON 1 TUBO DE PVC CONDUIT TIPO PESADO DE 2" DIAMETRO, INCLUYE: TRAZO, EXCAVACION DE CEPA POR MEDIOS MECANICOS (0.40 X 0.60 CM. PROFUNDIDAD), ENCOFRADO CON CONCRETO F'c = 150 KG/CM2, DE 20 X 20 CMS., RELLENO COMPACTADO CON MATERIAL PRODUCTO DE LA EXCAVACIÓN, MANO DE OBRA, Y HERRAMIENTA PARA SU CORRECTA TERMINACIÓN.</t>
  </si>
  <si>
    <t>TOTAL OBRA EXTERIOR</t>
  </si>
  <si>
    <t>SUMINISTRO Y COLOCACION DE IMPERMEABILIZANTE PREFABRICADO PASA INSTALADOR 3.5MM GRAV ROJA FIBRA DE VIDRIO, APLICACIÓN DE SELLADOR PRIMARIO A UNA MANO CON PASA PRIMER A SELLADOR ASFALTICO EN TODA LA SUPERFICIE., COLOCACIÓN DE MANTO PREFABRICADO POR MEDIO DE TERMO FUSIÓN CON GAS LP EN TODA LA SUPERFICIE, INCLUYE: CALAFATEO DE GRIETAS CON CEMENTO PLÁSTICO (ELITE WET CEMENT 19 LTS), TRATAMIENTO DE PUNTOS CRÍTICOS Y SELLADO DE JUNTAS CON ACRÍLICO 3-A ROJO (IMPER PASA 801 3-A ROJO 22.7 LTS) EN MUROS DE TINACO Y PRETILES DEL MURO DE EL MISMO, RIEGO DE GRAVILLA EN JUNTAS Y DETALLES, TRATAMIENTO DE BAP, MANO DE OBRA, EQUIPO DE SEGURIDAD, DESPERDICIOS, GAS, HERRAMIENTAS, FLETES, CARGAS Y DESCARGAS RETIRO DE SOBRANTES FUERA LA OBRA Y LIMPIEZA DEL AREA DE TRABAJO.</t>
  </si>
  <si>
    <t>SUMINISTRO Y COLOCACION DE LOSETA CATANIA GRIGIO DE 60 x 60 CMS. DE PRIMERA, MCA. INTERCERAMIC, COLOCADA CON CEMENTO-ARENA 1:5, SEPARACION CON CRUCETAS DE 2 MM., TERMINADA CON BOQUILLA SIN ARENA COLOR GRAY, SACO DE 5 KG, CORTES RECTOS Y A 45° Y DESPERDICIOS. LIMPIEZA DEL AREA Y RETIRO DE SOBRANTES FUERA DE LA OBRA.</t>
  </si>
  <si>
    <t>COLOCACION DE LOSETA MURETTO GRAY DE 40X60 CM, (1.44 M2/CAJA) DE PRIMERA CALIDAD, EN BAÑOS, ASENTADO CON PEGAZULEJO BLANCO, TERMINADA CON BOQUILLA SIN ARENA GRIS (SACO CON 10 KG),  INCLUYE: MATERIAL, CORTES RECTOS Y A 45°, BOQUILLAS, REMATES, ANDAMIOS, LIMPIEZA Y RETIRO DE SOBRANTES FUERA DE LA OBRA.</t>
  </si>
  <si>
    <t>COLOCACION DE AZULEJO DE PRIMERA CALIDAD CATANIA AVORIO DE 25X40 CM, (1.50 M2/CAJA), EN BAÑOS, ASENTADO CON PEGAZULEJO BLANCO, TERMINADA CON BOQUILLA SIN ARENA GRIS (SACO CON 10 KG),  INCLUYE: MATERIAL, CORTES RECTOS Y A 45°, BOQUILLAS, REMATES, ANDAMIOS, LIMPIEZA Y RETIRO DE SOBRANTES FUERA DE LA OBRA.</t>
  </si>
  <si>
    <t>SUMINISTRO Y APLICACIÓN DE PINTURA VINILICA LAVABLE, VINIMEX MARCA COMEX, ACABADO SATINADO, EN MUROS, COLUMNAS, PLAFONES, TRABES, ZOCLOS, BOQUILLAS, PRETILES, TRABAJO TERMINADO A  3 CAPAS O LAS NECESARIAS, INCLUYE; PREPARACIÓN DE LA SUPERFICIE, SELLADOR VINÍLICO  5 X 1, MCA. COMEX, REBABEAR, RESANES Y PLASTE NECESARIO, INCLUYE: ANDAMIOS Y ELEVACIONES A UNA ALTURA DE 9.00 M., MATERIAL, MANO DE OBRA, Y LIMPIEZA DEL AREA DE TRABAJO., COLOR INDICADO EN OBRA.</t>
  </si>
  <si>
    <t>SUMINISTRO  Y COLOCACION  DE PUERTA TIPO CAPFCE (LISA) DE 2.50 X 1.00 MTS. EN PLANTA BAJA Y ALTA, INCLUYE. MARCO Y CONTRAMARCO DE ALUMINIO DE 2", CHAPA PHILLIPS MOD. 525 MC NAT., 4 BISAGRAS DE LIBRO, Y TODO LO NECESARIO PARA SU BUEN FUNCIONAMIENTO.</t>
  </si>
  <si>
    <t>SUMINISTRO Y COLOCACION DE VENTANA (V1) DE 2.94X 1.40 M. EN PLANTA BAJA Y ALTA, DE ALUMINIO ANODIZADO NATURAL DE 2" MCA. CUPRUM (CHAMBRANA, ZOCLO CABEZAL, ZOCLO PUERTA, RIEL, MOLDURA UNION, CERCO PUERTA, CERCO OXXO, Y TRASLAPE PUERTA) DIVIDIDO EN 6 SECCIONES, 3 EN LA PARTE SUPERIOR Y 3 EN LA INFERIOR, LAS 2 SECCIONES CENTRALES SON CORREDIZAS, CON CRISTAL FILTRASOL DE 6 MM. DE ESPESOR, INCLUYE; CARRETILLA GORRO DE NAPOLEON DE 2", JALADERAS TIPO PERICO DE SOBREPONER DE 12 CM., SELLADO INTERIOR Y EXTERIOR, SILICON, ACRILASTIC, FELPAS, VINILES, HERRAJES, FLETES, GASTOS DE TALLER, Y TODO LO NECESARIO PARA SU BUEN FUNCIONAMIENTO.</t>
  </si>
  <si>
    <t xml:space="preserve">SUMINISTRO Y COLOCACION DE VENTANA (V2) DE 1.94X 1.40 M. EN PLANTA BAJA Y ALTA, DE ALUMINIO ANODIZADO NATURAL DE 2" MCA. CUPRUM, (CHAMBRANA, ZOCLO CABEZAL, ZOCLO PUERTA, RIEL, MOLDURA UNION, CERCO PUERTA, Y TRASLAPE PUERTA) , DIVIDIDO EN 4 SECCIONES, 2 EN LA PARTE SUPERIOR Y 2 EN LA INFERIOR, 2 SECCIONES SON CORREDIZAS, CON CRISTAL FILTRASOL DE 6 MM. DE ESPESOR, INCLUYE; CARRETILLA GORRO DE NAPOLEON DE 2", JALADERAS TIPO PERICO DE SOBREPONER DE 12 CM., SELLADO INTERIOR Y EXTERIOR, SILICON, ACRILASTIC, FELPAS, VINILES, TORNILLERIA, HERRAJES, FLETES, GASTOS DE TALLER, Y TODO LO NECESARIO PARA SU BUEN </t>
  </si>
  <si>
    <t>SUMINISTRO Y COLOCACION DE VENTANA (V3) DE 2.94X 0.75 M. EN PLANTA BAJA Y ALTA, DE ALUMINIO ANODIZADO NATURAL DE 2" MCA. CUPRUM, (CHAMBRANA, ZOCLO CABEZAL, ZOCLO PUERTA, RIEL, CERCO PUERTA, CERCO OXXO, Y TRASLAPE PUERTA), DIVIDIDO EN 3 SECCIONES, LA SECCION CENTRAL ES CORREDIZA, CON CRISTAL FILTRASOL DE 6 MM. DE ESPESOR, INCLUYE; CARRETILLA GORRO DE NAPOLEON DE 2", JALADERAS TIPO PERICO DE SOBREPONER DE 12 CM., SELLADO INTERIOR Y EXTERIOR, SILICON, ACRILASTIC, FELPAS, VINILES, TORNILLERIA, HERRAJES, FLETES, GASTOS DE TALLER, Y TODO LO NECESARIO PARA SU BUEN FUNCIONAMIENTO.</t>
  </si>
  <si>
    <t>SUMINISTRO Y COLOCACION DE VENTANA (V4) DE 1.94X 0.75 M. EN PLANTA BAJA Y ALTA, DE ALUMINIO ANODIZADO NATURAL DE 2" MCA. CUPRUM, (CHAMBRANA, ZOCLO CABEZAL, ZOCLO PUERTA, RIEL, CERCO PUERTA,  Y TRASLAPE PUERTA), DIVIDIDO EN 3 SECCIONES, LA SECCION CENTRAL ES CORREDIZA, CON CRISTAL FILTRASOL DE 6 MM. DE ESPESOR, INCLUYE; CARRETILLA GORRO DE NAPOLEON DE 2", JALADERAS TIPO PERICO DE SOBREPONER DE 12 CM., SELLADO INTERIOR Y EXTERIOR, SILICON, ACRILASTIC, FELPAS, VINILES, TORNILLERIA, HERRAJES, FLETES, GASTOS DE TALLER, Y TODO LO NECESARIO PARA SU BUEN FUNCIONAMIENTO.</t>
  </si>
  <si>
    <t>SUMINISTRO Y COLOCACION DE VENTANA FIJA (V5) DE 0.97X 0.75 M. EN PLANTA BAJA Y ALTA, DE ALUMINIO ANODIZADO NATURAL DE 2" MCA. CUPRUM, (ESCALONADO, JUNQUILLO PARA ESCALONADO, BOLSA O PERIMETRAL), CON CRISTAL FILTRASOL DE 6 MM. DE ESPESOR, INCLUYE; SELLADO INTERIOR Y EXTERIOR, SILICON, ACRILASTIC, VINILES, TORNILLERIA, HERRAJES, FLETES, GASTOS DE TALLER, Y TODO LO NECESARIO PARA SU BUEN FUNCIONAMIENTO.</t>
  </si>
  <si>
    <t xml:space="preserve">SUMINISTRO Y COLOCACION DE MAMPARA DIVISORIA CON HERRAJES Y ALUMINIO BLANCO DE 3" CUPRUM, DE 3.39 X 1.80, CON 2 FIJOS DE 0.20X 1.80, 2 FIJOS DE 0.44 X 1.80., 3 PUERTAS DE 0.70 X 1.60 M., FIJOS ARMADOS CON TUBO DE 1 1/2"X1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PENSYLVANNIA Y ACRILASTIC BLANCO,  FELPA, RESBALON, REMACHES Y TORNILLERÍA), CORTES, DESPERDICIOS, FIJACIÓN, SELLADO, LIMPIEZA, MANO DE OBRA EQUIPO Y HERRAMIENTA., TODAS LAS SUPERFICIES EXPUESTAS DEBERAN ESTAR LIBRES DE DEFECTOS, (VER DETALLES Y ESPECIFICACIONES DE PLANO).
</t>
  </si>
  <si>
    <t>SUMINISTRO Y COLOCACION DE MAMPARA DIVISORIA CON HERRAJES Y ALUMINIO BLANCO DE 3" CUPRUM, DE 5.55 X 1.80 M., CON 2 FIJOS DE 0.16X 1.80, 4 FIJOS DE 0.44 X 1.80 M., 5 PUERTA DE 0.70 X 1.60 M., FIJOS ARMADOS CON TUBO DE 1 1/2"X1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PENSYLVANNIA Y ACRILASTIC BLANCO,  FELPA, RESBALON, REMACHES Y TORNILLERÍA), CORTES, DESPERDICIOS, FIJACIÓN, SELLADO, LIMPIEZA, MANO DE OBRA EQUIPO Y HERRAMIENTA., TODAS LAS SUPERFICIES EXPUESTAS DEBERAN ESTAR LIBRES DE DEFECTOS, (VER DETALLES Y ESPECIFICACIONES DE PLANO).</t>
  </si>
  <si>
    <t>SUMINISTRO Y COLOCACION DE MAMPARA DIVISORIA CON HERRAJES Y ALUMINIO BLANCO DE 3" CUPRUM, DE 1.40 X 1.80 M., ARMADOS CON TUBO DE 1 1/2"X1 1/2", PORTAVIDRIO, JUNQUILLO PARA PORTAVIDRIO, ANGULO DE 1 1/2"X1 1/2"X1/8" SIN ANODIZAR,  Y  DUELA LISA 5", INCLUYE: ACCESORIOS Y HERRAJES, (VINIL, SILICÓN 100% PENSYLVANNIA Y ACRILASTIC BLANCO, REMACHES Y TORNILLERÍA) CORTES, DESPERDICIOS, FIJACIÓN, SELLADO, LIMPIEZA, MANO DE OBRA EQUIPO Y HERRAMIENTA., TODAS LAS SUPERFICIES EXPUESTAS DEBERAN ESTAR LIBRES DE DEFECTOS, (VER DETALLES Y ESPECIFICACIONES DE PLANO).</t>
  </si>
  <si>
    <t>SUMINISTRO Y COLOCACION DE MAMPARA DIVISORIA PARA MINGITORIO, CON HERRAJES Y ALUMINIO BLANCO DE 3" CUPRUM, DE 0.60 X 1.60 M., ARMADOS CON TUBO DE 1 1/2"X1 1/2", PORTAVIDRIO, JUNQUILLO PARA PORTAVIDRIO, ANGULO DE 1 1/2"X1 1/2"X1/8" SIN ANODIZAR,  Y  DUELA LISA 5", INCLUYE: ACCESORIOS Y HERRAJES, (VINIL, SILICÓN 100% PENSYLVANNIA Y ACRILASTIC BLANCO, REMACHES Y TORNILLERÍA) CORTES, DESPERDICIOS, FIJACIÓN, SELLADO, LIMPIEZA, MANO DE OBRA EQUIPO Y HERRAMIENTA., TODAS LAS SUPERFICIES EXPUESTAS DEBERAN ESTAR LIBRES DE DEFECTOS, (VER DETALLES Y ESPECIFICACIONES DE PLANO).</t>
  </si>
  <si>
    <t>SUMINISTRO Y COLOCACIÓN DE LUMINARIA DE GABINETE TIPO SOBREPONER, DE 30X122 CMS., CON MARCO ABATIBLE, FABRICADO EN LÁMINA DE PRIMERA ROLADO EN FRÍO Y RECUBIERTO CON PINTURA POLIÉSTER EN POLVO DE APLICACIÓN ELECTROSTÁTICA Y CON REFLECTOR DE ALUMINIO ESPECULAR Y CON DIFUSOR DE ACRÍLICO 100% TIPO K-12. INCLUYE DOS LÁMPARAS TIPO T-8 DE LED 16W C/U, DE VOLTAJE UNIVERSAL 120-277V, BLANCO NEUTRO (4000K). MCA. LJ - ILUMINACION MOD GSMA3-216-LED-E3-A12-T8-NW-L, INCLUYE; PRUEBAS, MATERIAL Y MANO DE OBRA EN 1 Y 2 NIVEL.</t>
  </si>
  <si>
    <t>SUMINISTRO Y COLOCACIÓN DE LUMINARIA DE GABINETE TIPO SOBREPONER, DE 30X244 CMS., CON MARCO ABATIBLE, FABRICADO EN LÁMINA DE PRIMERA ROLADO EN FRÍO Y RECUBIERTO CON PINTURA POLIÉSTER EN POLVO DE APLICACIÓN ELECTROSTÁTICA, CON DIFUSOR DE ACRÍLICO 100% TIPO K-12. INCLUYE CUATRO LÁMPARAS TIPO T-8 DE LED DE 16W C/U, DE VOLTAJE UNIVERSAL 120-277V, BLANCO NEUTRO (4000K), COLOCADAS EN TANDEM, MCA. LJ - ILUMINACION MOD. GSMA5-416-LED-E3-A12-T8-NW-L, INCLUYE; PRUEBAS, MATERIAL Y MANO DE OBRA EN 1 Y 2 NIVEL.</t>
  </si>
  <si>
    <t>SUMINISTRO Y COLOCACIÓN DE TAZA HELVEX NAO MOD TZF-1 P/FLUX. BLANCO CON FLUXOMETRO 110-WC-4.8, HELVEX DE MANIJA P/WC DE 38 MM, C/NIPLE RECTO P/SPUD, INCLUYE: SOLDADURA, CORTES, MATERIAL, MANO DE OBRA, EQUIPO, HERRAMIENTA, PRUEBAS, Y LO NECESARIO PARA SU CORRECTA EJECUCION.</t>
  </si>
  <si>
    <t>SUMINISTRO Y COLOCACIÓN DE MINGITORIO HELVEX SECO, DE CERAMICA, MOD. NEGEV MG0-E, INCLUYE: MATERIALES DE FIJACION, MENSULAS, SOLDADURA, CORTES, MATERIAL, MANO DE OBRA, EQUIPO, HERRAMIENTA, PRUEBAS, Y LO NECESARIO PARA SU CORRECTA EJECUCION.</t>
  </si>
  <si>
    <t>SUMINISTRO Y COLOCACIÓN DE VERTEDERO DE ACERO INOXIDABLE DE 41X41X25 CM. DE PROFUNDIDAD MARCA AMINOX.,  INCLUYE: LLAVE DE NARIZ, MCA URREA, VALVULAS, MANGUERA FLEXIBLE DE 3/4", CESPOL, MATERIAL, MANO DE OBRA, EQUIPO, HERRAMIENTA, PRUEBAS, Y LO NECESARIO PARA SU CORRECTA EJECUCION.</t>
  </si>
  <si>
    <t>SUMINISTRO Y COLOCACIÓN DE LAVABO OVALIN DE SOBRECUBIERTA RONDALYN BLANCO, CON UNA PERFORACION, 4", MCA. AMERICAN ESTANDART, INCLUYE: LLAVE ECONOMIZADORA CIERRE AUTOMATICO 1.9 L, MODELO TV105-2, MARCA HELVEX, VALVULAS, MANGUERA FLEXIBLE DE 3/4", CESPOL, MATERIAL, MANO DE OBRA, EQUIPO, HERRAMIENTA, PRUEBAS, Y LO NECESARIO PARA SU CORRECTA EJECUCION</t>
  </si>
  <si>
    <t>SALIDA DE CONTACTO EN PLANTA BAJA Y ALTA, CON CAJA DE REGISTRO GALVANIZADA Y TUBO CONDUIT PVC TIPO PESADO DE 13 MM. (0.50 M), 19 MM. (4.50 M), 25 MM. (1.50 M), Y 32 MM (1.00 M), CABLE THW CONDUMEX CAL.10 (31 M.), DESNUDO CAL. 10 (6.30 M), DESNUDO CAL. 12 (4.50 M), DESNUDO CAL. 8 (1.10 M), INCLUYE; CURVAS, CONTRA Y MONITOR, EXCAVACION, RELLENO, RANURAS, RESANES, PERFILADO DE CAJAS Y CHALUPAS A PLOMO Y ESCUADRA, ACABADO FINO, LIMPIEZA DE DUCTERIA, CAJAS Y/O CHALUPAS, PRUEBAS, Y TODO LO NECESARIO PARA SU BUEN FUNCIONAMIENTO, VER DISTACIAS Y ESPECIFICACIONES EN PLANO ELECTRICO.</t>
  </si>
  <si>
    <t>SALIDA DE ALUMBRADO EN MURO-LOSA MACIZA, EN PLANTA BAJA Y ALTA, CON CAJA DE REGISTRO GALVANIZADA Y TUBO CONDUIT PVC TIPO PESADO DE 13 MM (3.50 M), 19 MM (1.00 M), Y 25 MM (0.50 M), CABLE THW CONDUMEX CAL. 12 (16 M.), DESNUDO CAL. 14 (4 M.), DESNUDO CAL. 12 (0.50 M.), Y DESNUDO CAL. 10 (1 M.) INCLUYE; RANURAS, RESANES, CURVAS, CONTRA Y MONITOR, PRUEBAS, LIMPIEZA DE LA DUCTERIA, Y TODO LO NECESARIO PARA SU CORRECTA EJECUCION. (VER PLANO ELECTRICO).</t>
  </si>
  <si>
    <t>NARIZ DE CONCRETO F'C=250 KG/CM2., FORJADO CON CIMBRA APARENTE DE 1.93X0.07X0.05 M., ACABADO LISO CON VOLTEADOR, ARMADO CON 1 VARILLA LONGITUDINAL Y BASTONES DEL No. 3 @ 20 CMS. AMARRADOS A LA PARRILLA DE ACERO EN LOSA O EN DESCANSO, INCLUYE: MATERIAL, MANO DE OBRA Y LO NECESARIO PARA SU CORRECTA EJECUCION, VER DETALLE EN PLANOS.</t>
  </si>
  <si>
    <t>SALIDA SANITARIA CON TUBO DE PVC SANITARIO REFORZADO DE 2" Y 4", INCLUYE; CODOS, YEES, HERRAJES, EXCAVACIONES, RELLENOS, HERRAMIENTA, MANO DE OBRA, PRUEBAS Y TODO LO NECESARIO PARA SU BUEN FUNCIONAMIENTO, CONTEMPLAR SALIDA A REGISTRO EXTERIOR, VER DISTANCIAS EN PLANOS.</t>
  </si>
  <si>
    <t>SALIDA HIDRAULICA, PARA LAVABOS, MINGITORIOS, Y TARJAS, CON TUBERIA DE COBRE TIPO "M" DE 1/2", 3/4", 1" Y 1 1/4" INCLUYE; EXCAVACIONES, RANURAS, RESANES, CONEXIÓNES, MATERIALES  MENORES, HERAMIENTA, MANO DE OBRA, PRUEBAS Y TODO LO NECESARIO PARA SU BUEN FUNCIONAMIENTO, CONTEMPLAR SALIDA A REGISTRO EXTERIOR, VER DISTANCIAS EN PLANOS.</t>
  </si>
  <si>
    <t>HEA001</t>
  </si>
  <si>
    <t>HEA002</t>
  </si>
  <si>
    <t xml:space="preserve">SUMINISTRO, HABILITADO, ARMADO Y COLOCACION DE ACERO DE REFUERZO DE # 2 (ALAMBRON) FY=2530 KG/CM2, EN ESTRUCTURA,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</si>
  <si>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 #2 (ALAMBRON) FY=2530 KG/CM2,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</si>
  <si>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#3 FY=4200 KG/CM2, ANCLAJE EN CIMENTACION DE 0.40 M.,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</si>
  <si>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#4 FY=4200 KG/CM2,  ANCLAJE EN CIMENTACION DE 0.50 M.,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</si>
  <si>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#5 FY=4200 KG/CM2,  ANCLAJE EN CIMENTACION DE 0.60 M., CONTEMPLAR EN EL PRECIO UNITARIO LOS ANCLAJES, TRASLAPES, SILLETAS, GANCHOS, ESCUADRAS, DESPERDICIOS, PRUEBAS DE LABORATORIO, LIMPIEZA Y RETIRO DE SOBRANTES, VER ESPECIFICACIONES EN PLANOS ESTRUCTURALES. </t>
  </si>
  <si>
    <t>CIMBRA PARA CIMENTACIÓN CON MADERA DE PINO DE 3A. ACABADO COMÚN, INCLUYE: CIMBRADO, DESCIMBRADO, DESMOLDANTE, PLOMO, ESCUADRA, NIVEL, LIMPIEZA Y RETIRO DE SOBRANTES FUERA DE LA OBRA.</t>
  </si>
  <si>
    <t>CONCRETO PREMEZCLADO F'C=250 KG/CM2 EN CIMENTACIÓN T.M.A. 3/4", REVENIMIENTO DE 12+- 3.5 CMS., INCLUYE; COLOCADO, VIBRADO, CURADO, NIVELACION, PLOMO, ESCUADRA, PRUEBAS DE LABORATORIO DE UNA MUESTRA POR CADA 12 M3, RESPECTO A VOLUMENES PEQUEÑOS SERA UN MINIMO DE 1 MUESTRA POR 6 M3. (MUESTRA DE 4 CILINDROS).</t>
  </si>
  <si>
    <t xml:space="preserve">MURETE DE ENRASE DE 20 CMS. DE ESPESOR, EN CIMENTACION CON TABIQUE DE CONCRETO (TIPO PESADO) DE 12X20X40 CMS. ASENTADO CON MORTERO CEM-ARENA 1:5. INCLUYE: NIVELACION, PLOMO, ESCUADRA, LIMPIEZA Y RETIRO DE SOBRANTES FUERA DE LA OBRA,  </t>
  </si>
  <si>
    <t>CONCRETO HECHO EN OBRA F'C=250 KG/CM2 EN CIMENTACIÓN T.M.A. 3/4", REVENIMIENTO DE 12+- 3.5 CMS., INCLUYE; COLOCADO, VIBRADO, CURADO, NIVELACION, PLOMO, ESCUADRA,  PRUEBAS DE LABORATORIO DE UNA MUESTRA POR CADA 12 M3, RESPECTO A VOLUMENES PEQUEÑOS SERA UN MINIMO DE 1 MUESTRA POR 6 M3. (MUESTRA DE 4 CILINDROS).</t>
  </si>
  <si>
    <t>CONCRETO HECHO EN OBRA F'C=100 KG/CM2 EN CIMENTACIÓN T.M.A. 3/4", REVENIMIENTO DE 12+- 3.5 CMS., INCLUYE; COLOCADO, VIBRADO, CURADO, NIVELACION, PLOMO, ESCUADRA,  PRUEBAS DE LABORATORIO DE UNA MUESTRA POR CADA 12 M3, RESPECTO A VOLUMENES PEQUEÑOS SERA UN MINIMO DE 1 MUESTRA POR 6 M3. (MUESTRA DE 4 CILINDROS).</t>
  </si>
  <si>
    <t>APAGADOR CON CAJA DE REGISTRO GALVANIZADA, TUBO CONDUIT PVC TIPO PESADO DE 13 MM. (5.00 M), TUBO CONDUIT PVC TIPO PESADO DE 19 MM (3.50 M), CON CABLE THW CAL. 12 (19.60 M), DESNUDO CAL. 12 (0.70 M) Y DESNUDO CAL. 14 (7.60 M), INCLUYE; INTERRUPTORES, PLACA DE RESINA DE 1 O 2 VENTANAS, MARCA QUINZIÑO, LINEA EVOLUCIÓN, COLOR BLANCO MERIDA, CURVAS, CONECTORES, RANURAS, RESANES, PRUEBAS, Y TODO LO NECESARIO PARA SU BUEN FUNCIONAMIENTO, (VER PLANO ELECTRICO).</t>
  </si>
  <si>
    <t>DESCRIPCIÓN:</t>
  </si>
  <si>
    <t>PARTIDAS</t>
  </si>
  <si>
    <t>CAPITULO 01. CIMENTACION</t>
  </si>
  <si>
    <t>CAPITULO 02. ESTRUCTURAS</t>
  </si>
  <si>
    <t>CAPITULO 04. HERRERÍA</t>
  </si>
  <si>
    <t>CAPITULO 05. INSTALACIONES</t>
  </si>
  <si>
    <t xml:space="preserve">       B) INSTALACION HIDRAULICA - SANITARIA</t>
  </si>
  <si>
    <t xml:space="preserve">S U B T O T A L </t>
  </si>
  <si>
    <t>16 %   I. V. A.</t>
  </si>
  <si>
    <t xml:space="preserve">T O T A L </t>
  </si>
  <si>
    <t>LICITACIÓN DE OBRA PÚBLICA ESTATAL LPEO-920046992-E1-2025</t>
  </si>
  <si>
    <t>"CONSTRUCCIÓN DE SIETE AULAS Y DOS MÓDULOS DE BAÑOS (PRIMERA ETAPA)"</t>
  </si>
  <si>
    <t>TUBO DE VENTILACIÓN DE 7 M. DE ALTURA, PARA LINEA SANITARIA CON CONEXIONES (CODOS, TEES, COPLES), Y TUBO DE PVC SANITARIO (ANGER) DE 2" HASTA 35 CM SOBRE NIVEL DE AZOTEA, INCLUYE; CONECCION A CADA MUEBLE, CASTILLO (ARMEX) NO ESTRUCTURAL DE 15X15 CMS. CONCRETO F´C= 200 KG/CM2, CIMBRADO, DECIMBRADO, MATERIALES MENORES, HERRAMIENTA, MANO DE OBRA Y PRUEBAS. TRABAJO TERMINADO, VER RAMAL Y DISTANCIAS EN PLANOS.</t>
  </si>
  <si>
    <t>CAP-06</t>
  </si>
  <si>
    <t>CAPITULO 06.- ACABADOS</t>
  </si>
  <si>
    <t>TOTAL CAPITULO 06.- ACABADOS</t>
  </si>
  <si>
    <t xml:space="preserve">CIMBRA EN COLUMNAS Y MUROS (MC), CON CIMBRA FILM DE 0.18X1.22X2.44 M, ACABADO APARENTE Y LISO, INCLUYE: HABILITADO, CIMBRADO, DESCIMBRADO, CHAFLANES U OCHAVOS, CORTE Y RETIRO DE SOBRANTES, REBABEO, RESANES, ELEVACIONES HASTA UNA ALTURA DE 8.00 M, MATERIAL, MANO DE OBRA, DEBERA USAR ESCUADRA Y PLOMO, TRABAJO TERMINADO, ACABADO LISTO PARA RECIBIR SELLADOR Y PINTURA. </t>
  </si>
  <si>
    <t>CIMBRA COMÚN EN COLUMNAS Y MUROS, CON MADERA DE PINO O TRIPLAY DE PINO DE 16 A 18 MM. EN PLANTA BAJA Y ALTA, INCLUYE: HABILITADO, CIMBRADO, PLOMEADO, DESCIMBRADO, RETIRO DE RESIDUOS, RECORTE DE ALAMBRON O VARILLA, ELEVACIONES HASTA UNA ALTURA DE 8.00 MT., DEBERA USAR ESCUADRA Y PLOMO, LIMPIEZA Y RETIRO DE SOBRANTES FUERA DE LA OBRA.</t>
  </si>
  <si>
    <t xml:space="preserve">CIMBRA DE TRABES (RECTAS Y CURVAS) EN ENTREPISO Y AZOTEA,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</si>
  <si>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 xml:space="preserve">CIMBRA PARA LOSAS DE ENTREPISO, AZOTEA Y RAMPAS,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</si>
  <si>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 xml:space="preserve">CIMBRA PARA LOSAS EN VOLADO Y DE DOBLE ALTURA,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</si>
  <si>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SUMINISTRO Y APLICACION DE PASTA REDIMIX COLOR BLANCO EN PLAFONES INTERIORES, EXTERIORES (VOLADOS), Y TRABES INTERIORES, INCLUYE: PEGATIROL, LIMPIEZA CON AGUA, MATERIAL, ANDAMIOS, MANO DE OBRA, EQUIPO, HERRAMIENTA, LIJADO, Y LO NECESARIO PARA SU CORRECTA EJECUCION., ACABADO LISO, LISTO PARA RECIBIR PINTURA VINILICA.</t>
  </si>
  <si>
    <t>SUMINISTRO Y COLOCACION DE CABLE T.H.W. VINANEL XXI ROHS CALIBRE 4 NEGRO CONDUMEX. CAR 1000m 3004552. CAR 500m 3004572. (4 HILOS), INCLUYE CONEXIÓN, MATERIAL, MANO DE OBRA, PRUEBAS Y TODO LO NECESARIO PARA SU CORRECTA EJECUCION.</t>
  </si>
  <si>
    <t>SUMINISTRO Y COLOCACION DE CABLE T.H.W. VINANEL XXI ROHS CALIBRE 6 NEGRO CONDUMEX. CAR 1000m 3004582 (4 HILOS), INCLUYE CONEXIÓN, MATERIAL, MANO DE OBRA, PRUEBAS Y TODO LO NECESARIO PARA SU CORRECTA EJECUCION.</t>
  </si>
  <si>
    <t>SUMINISTRO Y COLOCACION DE CABLE DE COBRE DESNUDO CAL.8 (13.22 MTS), INCLUYE CONEXIÓN, MATERIAL, MANO DE OBRA, PRUEBAS Y TODO LO NECESARIO PARA SU CORRECTA EJECUCION.</t>
  </si>
  <si>
    <t>ALB001</t>
  </si>
  <si>
    <t>ALB002</t>
  </si>
  <si>
    <t>ALB003</t>
  </si>
  <si>
    <t>ALB004</t>
  </si>
  <si>
    <t>ALB005</t>
  </si>
  <si>
    <t>ALB006</t>
  </si>
  <si>
    <t>ALB007</t>
  </si>
  <si>
    <t>ALB008</t>
  </si>
  <si>
    <t>ALB009</t>
  </si>
  <si>
    <t>ALB010</t>
  </si>
  <si>
    <t>ALB011</t>
  </si>
  <si>
    <t>ALB012</t>
  </si>
  <si>
    <t>ALB013</t>
  </si>
  <si>
    <t>ALB014</t>
  </si>
  <si>
    <t>ALB015</t>
  </si>
  <si>
    <t>ALB016</t>
  </si>
  <si>
    <t>ALB017</t>
  </si>
  <si>
    <t>ALB018</t>
  </si>
  <si>
    <t>ALB019</t>
  </si>
  <si>
    <t>ALB020</t>
  </si>
  <si>
    <t>ALB021</t>
  </si>
  <si>
    <t>ALB022</t>
  </si>
  <si>
    <t>ALB023</t>
  </si>
  <si>
    <t>ALB024</t>
  </si>
  <si>
    <t>ALB025</t>
  </si>
  <si>
    <t>ALB026</t>
  </si>
  <si>
    <t>ALB027</t>
  </si>
  <si>
    <t>ALB028</t>
  </si>
  <si>
    <t>ACA001</t>
  </si>
  <si>
    <t>ACA002</t>
  </si>
  <si>
    <t>ACA003</t>
  </si>
  <si>
    <t>ACA004</t>
  </si>
  <si>
    <t>ACA005</t>
  </si>
  <si>
    <t>ACA006</t>
  </si>
  <si>
    <t>ACA007</t>
  </si>
  <si>
    <t>ACA008</t>
  </si>
  <si>
    <t>ACA009</t>
  </si>
  <si>
    <t>ACA010</t>
  </si>
  <si>
    <t>ACA011</t>
  </si>
  <si>
    <t>ACA012</t>
  </si>
  <si>
    <t>ACA013</t>
  </si>
  <si>
    <t>ACA014</t>
  </si>
  <si>
    <t>ACA015</t>
  </si>
  <si>
    <t>ACA016</t>
  </si>
  <si>
    <t>ACA017</t>
  </si>
  <si>
    <t>ACA018</t>
  </si>
  <si>
    <r>
      <t xml:space="preserve">ANDADOR DE CONCRETO F'C= 150 KG/CM2 REFORZADO CON MALLA ELECTROSOLDADA 6x6-10x10 DE 10 CM. DE ESPESOR, INCLUYE: NIVELACION Y COMPACTACION, ACABADO </t>
    </r>
    <r>
      <rPr>
        <b/>
        <sz val="10"/>
        <rFont val="Century Gothic"/>
        <family val="2"/>
      </rPr>
      <t xml:space="preserve">RAYADO CON ESCOBA, </t>
    </r>
    <r>
      <rPr>
        <sz val="10"/>
        <rFont val="Century Gothic"/>
        <family val="2"/>
      </rPr>
      <t>EN LOSAS DE 3.00 X 2.00 MTS. MAXIMO, JUNTA FRIAS ACABADAS CON VOLTEADOR, SE DEBERÁ AGREGAR 100 GRS DE FIBRA SINTETICA FESTER POR CADA SACO DE CEMENTO, LIMPIEZA Y RETIRO DE SOBRANTES.</t>
    </r>
  </si>
  <si>
    <r>
      <t xml:space="preserve">SUMINISTRO Y COLOCACION DE TUBO PVC HIDRAULICO DE 2", CON CAMPANA, LIGAS, CODOS, COPLES, TEES, INCLUYE; RAMALEO DE TOMA EXISTENTE A REGISTRO HIDRAULICO, CONEXIONES, TRAZO, CORTE, LIJADO, PEGAMENTO, DESPERDICIOS, FIJACION, NIVELACION, EXCAVACION, </t>
    </r>
    <r>
      <rPr>
        <b/>
        <sz val="10"/>
        <rFont val="Century Gothic"/>
        <family val="2"/>
      </rPr>
      <t>CAMA DE ARENA</t>
    </r>
    <r>
      <rPr>
        <sz val="10"/>
        <rFont val="Century Gothic"/>
        <family val="2"/>
      </rPr>
      <t>, RELLENO, PRUEBAS, Y TODO LO NECESARIO PARA SU INSTALACION Y BUEN FUNCIONAMIENTO.</t>
    </r>
  </si>
  <si>
    <t>SUMINISTRO Y APLICACION DE MORTERO CHULEADOR DE PASA COLOR GRIS EN MUROS Y COLUMNAS DE CONCRETO EN INTERIOR, EXTERIOR, INCLUYE: LIMPIEZA CON AGUA, LIJADO Y ALISADO, ANDAMIOS, MATERIAL, MANO DE OBRA, EQUIPO, HERRAMIENTA, Y LO NECESARIO PARA SU CORRECTA EJECUCION, ACABADO LISO, LISTO PARA RECIBIR PINTURA VINILICA.</t>
  </si>
  <si>
    <t>CAPITULO 07. OBRA EXTERIOR</t>
  </si>
  <si>
    <t>CAPITULO 06. ACABADOS</t>
  </si>
  <si>
    <t xml:space="preserve">       A) INSTALACION ELECTRICA, RED, Y CAMARAS</t>
  </si>
  <si>
    <t>MIAHUATLAN DE PORFIRIO DIAZ, OAXACA, MEXICO, CIUDAD UNIVERSITARIA, C.P. 70800</t>
  </si>
  <si>
    <t>SUMINISTRO Y COLOCACION DE BARANDAL METALICO PARA PASILLO DE 49.40 MT. (1.45+47.00+1.45 MT.) DE LARGO, Y 1.00 MT. DE ALTURA, CON TUBO DE ACERO DE 4" CED. 30., 17 POSTES DE 4" CED. 30., 30 MARCOS PARA ACRILICO CON TUBO DE 1 1/2" CED. 30, Y ANGULO DE 1"x1"x3/16"., REDONDO DE 1/2"., 17 PLACAS DE ACERO PARA RECIBIR POSTES DE 0.20 X 0.20 MTS. DE 1/2" DE ESPESOR (LAS PLACAS Y POSTES DEBERAN COLOCARSE PREVIO COLADO DE SOBREFIRME), INCLUYE: PRIMER GRIS Y PINTURA ANTICORROSIVA COLOR ROJO OXIDO CLAVE VEX07-3, VER DETALLES EN PLANOS.</t>
  </si>
  <si>
    <t xml:space="preserve">SUMINISTRO, HABILITADO, ARMADO Y COLOCACION DE ACERO DE REFUERZO DIAM.#3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</si>
  <si>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DIAM.#4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</si>
  <si>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DIAM.#5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</si>
  <si>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SALIDA O REGISTRO PARA RED DE CONDUCCION DE DATOS A 40 CM SOBRE NPT EN PLANTA BAJA Y ALTA, CON CAJA DE REGISTRO GALVANIZADA Y SOBRETAPA DE 13, 19 Y 25 MM., TUBO CONDUIT  PVC TIPO PESADO DE 19 MM. (3.50 ML), 25 MM. (4.00 ML), 32 MM. (5.50 ML), DEBERA USAR PLOMO, ESCUADRA, INCLUYE; RANURAS, RESANES, LIMPIEZA Y GUIADO DE DUCTERIA CON ALAMBRE GALV. CAL. 18, CAJAS Y/O CHALUPAS, CURVAS, CONECTORES, PRUEBAS, Y TODO LO NECESARIO PARA SU CORRECTA EJECUCION, VER DISTANCIAS EN PLANOS.</t>
  </si>
  <si>
    <t>SALIDA O REGISTRO PARA CAMARAS DE VIGILANCIA A 2.40 MT. DEL NPT., EN PLANTA BAJA Y ALTA, CON CAJA DE REGISTRO GALVANIZADA Y SOBRETAPA DE 13 y 19 MM., TUBO CONDUIT  PVC TIPO PESADO DE 13 MM. (7.00 ML), DEBERA USAR PLOMO, ESCUADRA, INCLUYE; RANURAS, RESANES, LIMPIEZA Y GUIADO DE DUCTERIA CON ALAMBRE GALV. CAL. 18, CAJAS Y/O CHALUPAS, CURVAS, CONECTORES, PRUEBAS, Y TODO LO NECESARIO PARA SU CORRECTA EJECUCION, VER DISTANCIAS EN PLANOS.</t>
  </si>
  <si>
    <t>ACA019</t>
  </si>
  <si>
    <t>ACA020</t>
  </si>
  <si>
    <t>CAP. 07</t>
  </si>
  <si>
    <t>CAPITULO 07.- OBRA EXTERIOR</t>
  </si>
  <si>
    <t>EL PROYECTO "CONSTRUCCIÓN DE SIETE AULAS Y DOS MÓDULOS DE BAÑOS (PRIMERA ETAPA)"  CONTARA CON 3 AULAS, UN MÓDULO DE BAÑOS PARA MUJERES, UN MÓDULO DE BAÑOS PARA HOMBRES, ESCALERA, PASILLO Y VESTÍBULO EN LA PLANTA BAJA, Y CON 4 AULAS, ESCALERA, PASILLO  Y VESTÍBULO EN PLANTA ALTA, DE LOS CUALES 858.63 M2. CORRESPONDEN A AULAS Y 82.13 M2. A LOS DOS MÓDULOS DE BAÑOS, CON UN TOTAL DE 940.76 M2. DE CONSTRUCCIÓN, INCLUYE LOS TRABAJOS DE; PRELIMINARES: LIMPIEZA, TRAZO, NIVELACIÓN, DESPALME DE TERRENO NATURAL (622.26 M2); CIMENTACIÓN: ZAPATA CORRIDA, TRABE DE LIGA, CONTRATRABE DE CONCRETO F'C=250 KG/CM2, CON ACERO DE 3/8", ½", Y 5/8" (441.88 M2); ESTRUCTURA: COLUMNAS, MUROS DE CARGA, TRABES Y RAMPA DE ESCALERA, DE CONCRETO F'C=250 KG/CM2, CON ACERO DE 3/8", ½", Y 5/8"  (940.76 M2), LOSA DE ENTREPISO Y AZOTEA DE 12 CM DE ESPESOR DE CONCRETO DE F'C=250 KG/CM2., CON ACERO DE 3/8" (940.76 M2); ALBAÑILERÍA: MURO DE TABIQUE ROJO, CASTILLO Y CADENA DE CONCRETO F'C=200 KG/CM2 CON ACERO, APLANADO FINO Y RUSTICO (940.76 M2), FIRME RUSTICO DE 8 CM, PISO RAYADO DE 10 CM, FIRME RAYADO DE 6 CM DE ESPESOR, DE CONCRETO F'C=150 KG/CM2 (560.89 M2), IMPERMEABILIZANTE PREFABRICADO DE 3.5 MM. CON GRAVILLA ROJA DE FIBRA DE VIDRIO, Y TEJA MEDIA CAÑA DE BARRO ROJO RECOCIDO (586.12 M2); BARANDAL METÁLICO CON REDONDO Y PLACA DE 1/2" DE ACERO, DE 49.40X1M. TUBO CED. 30 DE 4" Y 1 1/2" (1 PZA); Y DE 11.82X1M. TUBO CED. 30 DE 2 1/2" Y 1 1/2" (2 PZA) TOTAL 3 PIEZAS; INSTALACIÓN ELÉCTRICA; SALIDA DE LUMINARIA, CONTACTO Y APAGADOR, TODOS CON TUBO PVC CONDUIT 13, 19 Y 25 MM, CABLE THW CAL. 10, 12, DESNUDO CAL. 8, 10, 12 Y 14 (704.92 ML); SALIDAS DE RED Y DE VIDEO VIGILANCIA, CON TUBO DE PVC CONDUIT DE 13, 19 Y 25 MM. (163.39 ML); SALIDAS SANITARIAS CON TUBO DE PVC REFORZADO DE 2" Y 4"  (236.83 ML), SALIDAS HIDRÁULICAS CON TUBERÍA DE COBRE DE 13, 19, 25, 38 Y 50 MM (51.80 ML); ACABADOS: LOSETA DE CERÁMICA ANTIDERRAPANTE, AZULEJO  Y PINTURA VINÍLICA LAVABLE (528.71 M2); PUERTA MULTYPANEL LISA DE 2.50X1.00 M, 2" DE ESPESOR, MARCO Y CONTRAMARCO DE ALUMINIO DE 2", CON CERRADURA DE DOBLE CILINDRO (7 PIEZAS); VENTANAS DE 2.94X1.4M (5 PZA), 1.94X1.4M (10 PZA), 2.94X0.75M (6 PZA), 1.94X0.75M (9 PZA), Y 0.97X0.75M (6 PZA), DE ALUMINIO ANODIZADO NAT. DE 2”, CON VIDRIO FILTRASOL DE 6 MM. TOTAL 36 PZAS; MAMPARA DE ALUMINIO DE 3”, DE 3.39X1.80M (1 PZA), DE 5.55X1.80M (2 PZAS), DE 1.40X1.80M (11 PZAS) Y DE 0.60X1.60M (2 PZAS), TOTAL 16 PZAS; LUMINARIAS LED DE GABINETE TIPO SOBREPONER, DE 30X122 CM. DE 32W (17 PZA), Y DE 30X244 CM. DE 64 W (36 PZA) TOTAL 53 PZAS; MUEBLES DE BAÑO: INODOROS, MINGITORIOS EN SECO Y LAVABOS DE CERÁMICA PORCELANIZADA (25 PIEZAS); Y OBRA EXTERIOR: ANDADOR PEATONAL CON GUARNICIÓN Y PISO DE 10 CM. DE ESPESOR, CONCRETO F'C=150 KG/CM2 (75.32 M2), TUBO PVC SANIT. DE 4" PARA DRENAJE, DE 6" PARA AGUA PLUVIAL, Y PVC HCO. DE 2" PARA SUMINISTRO DE AGUA AL EDIFICIO (66.16 ML), Y TUBO PVC CONDUIT TIPO PESADO DE 2" Y CABLE T.H.W. CAL. 4, CAL. 6 Y CAL. 8 DESNUDO PARA ENERGIZAR EDIFICIO (55.55 ML). POR EL MOMENTO ESTE EDIFICIO TENDRÁ UN AVANCE FÍSICO DEL 94.60 %, LISTO PARA RECIBIR LOS ACABADOS FALTANTES, Y UNA VEZ QUE SE CONCLUYA EL PROYECTO AL 100%, SE TENDRÁ LA CAPACIDAD PARA OFERTAR UN EDIFICIO CON ESPACIOS EN ÓPTIMAS CONDICIONES QUE BENEFICIARÁ A UNA MATRÍCULA DE 2662 ALUMNOS.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</si>
</sst>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_-[$€-2]* #,##0.00_-;\-[$€-2]* #,##0.00_-;_-[$€-2]* &quot;-&quot;??_-"/>
    <numFmt numFmtId="167" formatCode="&quot;$&quot;#,##0.00"/>
    <numFmt numFmtId="168" formatCode="_-* #,##0.00000_-;\-* #,##0.00000_-;_-* &quot;-&quot;??_-;_-@_-"/>
    <numFmt numFmtId="169" formatCode="_(* #,##0.00_);_(* \(#,##0.00\);_(* &quot;-&quot;??_);_(@_)"/>
    <numFmt numFmtId="170" formatCode="#,##0_ ;\-#,##0\ "/>
    <numFmt numFmtId="171" formatCode="0_ ;\-0\ "/>
    <numFmt numFmtId="172" formatCode="_(&quot;$&quot;* #,##0.00_);_(&quot;$&quot;* \(#,##0.00\);_(&quot;$&quot;* &quot;-&quot;??_);_(@_)"/>
    <numFmt numFmtId="173" formatCode="_-* #,##0.00000\ _€_-;\-* #,##0.00000\ _€_-;_-* &quot;-&quot;??\ _€_-;_-@_-"/>
    <numFmt numFmtId="174" formatCode="_-[$$-80A]* #,##0.00_-;\-[$$-80A]* #,##0.00_-;_-[$$-80A]*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u/>
      <sz val="9.35"/>
      <color theme="10"/>
      <name val="Calibri"/>
      <family val="2"/>
    </font>
    <font>
      <sz val="10"/>
      <name val="Arial"/>
      <family val="2"/>
    </font>
    <font>
      <sz val="8"/>
      <name val="Century Gothic"/>
      <family val="2"/>
    </font>
    <font>
      <sz val="9"/>
      <name val="Century Gothic"/>
      <family val="2"/>
    </font>
    <font>
      <sz val="10"/>
      <name val="Arial"/>
      <family val="2"/>
    </font>
    <font>
      <b/>
      <sz val="9"/>
      <name val="Century Gothic"/>
      <family val="2"/>
    </font>
    <font>
      <b/>
      <sz val="8"/>
      <name val="Century Gothic"/>
      <family val="2"/>
    </font>
    <font>
      <b/>
      <sz val="10"/>
      <name val="Arial"/>
      <family val="2"/>
    </font>
    <font>
      <b/>
      <sz val="10"/>
      <name val="Century Gothic"/>
      <family val="2"/>
    </font>
    <font>
      <sz val="10"/>
      <name val="Century Gothic"/>
      <family val="2"/>
    </font>
    <font>
      <sz val="6"/>
      <name val="Century Gothic"/>
      <family val="2"/>
    </font>
    <font>
      <b/>
      <sz val="12"/>
      <name val="Century Gothic"/>
      <family val="2"/>
    </font>
    <font>
      <sz val="12"/>
      <name val="Arial"/>
      <family val="2"/>
    </font>
    <font>
      <b/>
      <u/>
      <sz val="14"/>
      <name val="Arial Black"/>
      <family val="2"/>
    </font>
    <font>
      <b/>
      <sz val="17"/>
      <name val="Arial Black"/>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149967955565050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0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4" borderId="0" applyNumberFormat="0" applyBorder="0" applyAlignment="0" applyProtection="0"/>
    <xf numFmtId="0" fontId="20" fillId="16" borderId="1" applyNumberFormat="0" applyAlignment="0" applyProtection="0"/>
    <xf numFmtId="0" fontId="21" fillId="1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8"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8" fillId="26" borderId="0" applyNumberFormat="0" applyBorder="0" applyAlignment="0" applyProtection="0"/>
    <xf numFmtId="0" fontId="18" fillId="13"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8" fillId="29" borderId="0" applyNumberFormat="0" applyBorder="0" applyAlignment="0" applyProtection="0"/>
    <xf numFmtId="0" fontId="18" fillId="14" borderId="0" applyNumberFormat="0" applyBorder="0" applyAlignment="0" applyProtection="0"/>
    <xf numFmtId="0" fontId="17" fillId="22"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8" fillId="30"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8" fillId="32" borderId="0" applyNumberFormat="0" applyBorder="0" applyAlignment="0" applyProtection="0"/>
    <xf numFmtId="0" fontId="24" fillId="7" borderId="1" applyNumberFormat="0" applyAlignment="0" applyProtection="0"/>
    <xf numFmtId="166" fontId="15" fillId="0" borderId="0" applyFont="0" applyFill="0" applyBorder="0" applyAlignment="0" applyProtection="0"/>
    <xf numFmtId="0" fontId="25" fillId="3"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15" fillId="0" borderId="0" applyFont="0" applyFill="0" applyBorder="0" applyAlignment="0" applyProtection="0"/>
    <xf numFmtId="0" fontId="16" fillId="0" borderId="0"/>
    <xf numFmtId="43" fontId="15" fillId="0" borderId="0" applyFont="0" applyFill="0" applyBorder="0" applyAlignment="0" applyProtection="0"/>
    <xf numFmtId="40" fontId="3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0" fontId="34" fillId="0" borderId="0" applyFont="0" applyFill="0" applyBorder="0" applyAlignment="0" applyProtection="0"/>
    <xf numFmtId="43" fontId="37" fillId="0" borderId="0" applyFont="0" applyFill="0" applyBorder="0" applyAlignment="0" applyProtection="0"/>
    <xf numFmtId="43" fontId="39"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167" fontId="15" fillId="0" borderId="0" applyFont="0" applyFill="0" applyBorder="0" applyAlignment="0" applyProtection="0"/>
    <xf numFmtId="44" fontId="15" fillId="0" borderId="0" applyFont="0" applyFill="0" applyBorder="0" applyAlignment="0" applyProtection="0"/>
    <xf numFmtId="44" fontId="37" fillId="0" borderId="0" applyFont="0" applyFill="0" applyBorder="0" applyAlignment="0" applyProtection="0"/>
    <xf numFmtId="44" fontId="16" fillId="0" borderId="0" applyFont="0" applyFill="0" applyBorder="0" applyAlignment="0" applyProtection="0"/>
    <xf numFmtId="0" fontId="34" fillId="0" borderId="0" applyFont="0" applyFill="0" applyBorder="0" applyAlignment="0" applyProtection="0"/>
    <xf numFmtId="168" fontId="34" fillId="0" borderId="0" applyFont="0" applyFill="0" applyBorder="0" applyAlignment="0" applyProtection="0"/>
    <xf numFmtId="0" fontId="26" fillId="33" borderId="0" applyNumberFormat="0" applyBorder="0" applyAlignment="0" applyProtection="0"/>
    <xf numFmtId="0" fontId="16" fillId="0" borderId="0"/>
    <xf numFmtId="0" fontId="16" fillId="0" borderId="0"/>
    <xf numFmtId="0" fontId="15" fillId="0" borderId="0"/>
    <xf numFmtId="0" fontId="15" fillId="0" borderId="0"/>
    <xf numFmtId="0" fontId="34" fillId="0" borderId="0"/>
    <xf numFmtId="0" fontId="38" fillId="0" borderId="0"/>
    <xf numFmtId="0" fontId="15" fillId="0" borderId="0"/>
    <xf numFmtId="0" fontId="36" fillId="0" borderId="0"/>
    <xf numFmtId="0" fontId="34" fillId="0" borderId="0"/>
    <xf numFmtId="0" fontId="15" fillId="0" borderId="0"/>
    <xf numFmtId="0" fontId="15" fillId="0" borderId="0"/>
    <xf numFmtId="0" fontId="15" fillId="0" borderId="0"/>
    <xf numFmtId="0" fontId="39" fillId="0" borderId="0"/>
    <xf numFmtId="0" fontId="15" fillId="34" borderId="4" applyNumberFormat="0" applyFont="0" applyAlignment="0" applyProtection="0"/>
    <xf numFmtId="0" fontId="27" fillId="16"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6" applyNumberFormat="0" applyFill="0" applyAlignment="0" applyProtection="0"/>
    <xf numFmtId="0" fontId="32" fillId="0" borderId="7" applyNumberFormat="0" applyFill="0" applyAlignment="0" applyProtection="0"/>
    <xf numFmtId="0" fontId="23" fillId="0" borderId="8" applyNumberFormat="0" applyFill="0" applyAlignment="0" applyProtection="0"/>
    <xf numFmtId="0" fontId="35" fillId="0" borderId="0" applyNumberFormat="0" applyFill="0" applyBorder="0" applyAlignment="0" applyProtection="0"/>
    <xf numFmtId="0" fontId="33" fillId="0" borderId="9" applyNumberFormat="0" applyFill="0" applyAlignment="0" applyProtection="0"/>
    <xf numFmtId="0" fontId="15" fillId="0" borderId="0"/>
    <xf numFmtId="0" fontId="14" fillId="0" borderId="0"/>
    <xf numFmtId="43" fontId="14"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169" fontId="15" fillId="0" borderId="0" applyFont="0" applyFill="0" applyBorder="0" applyAlignment="0" applyProtection="0"/>
    <xf numFmtId="0" fontId="40" fillId="0" borderId="0" applyNumberFormat="0" applyFill="0" applyBorder="0" applyAlignment="0" applyProtection="0">
      <alignment vertical="top"/>
      <protection locked="0"/>
    </xf>
    <xf numFmtId="43" fontId="15" fillId="0" borderId="0" applyFont="0" applyFill="0" applyBorder="0" applyAlignment="0" applyProtection="0"/>
    <xf numFmtId="170" fontId="15" fillId="0" borderId="0" applyFont="0" applyFill="0" applyBorder="0" applyAlignment="0" applyProtection="0"/>
    <xf numFmtId="169"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166" fontId="34" fillId="0" borderId="0" applyFont="0" applyFill="0" applyBorder="0" applyAlignment="0" applyProtection="0"/>
    <xf numFmtId="12" fontId="15" fillId="0" borderId="0" applyFont="0" applyFill="0" applyProtection="0"/>
    <xf numFmtId="171" fontId="15" fillId="0" borderId="0" applyFont="0" applyFill="0" applyBorder="0" applyAlignment="0" applyProtection="0"/>
    <xf numFmtId="0" fontId="15" fillId="0" borderId="0"/>
    <xf numFmtId="0" fontId="14" fillId="0" borderId="0"/>
    <xf numFmtId="0" fontId="15" fillId="0" borderId="0"/>
    <xf numFmtId="0" fontId="14" fillId="0" borderId="0"/>
    <xf numFmtId="13" fontId="15" fillId="0" borderId="0" applyFont="0" applyFill="0" applyProtection="0"/>
    <xf numFmtId="13" fontId="15" fillId="0" borderId="0" applyFont="0" applyFill="0" applyProtection="0"/>
    <xf numFmtId="43" fontId="17" fillId="0" borderId="0" applyFont="0" applyFill="0" applyBorder="0" applyAlignment="0" applyProtection="0"/>
    <xf numFmtId="0" fontId="13" fillId="0" borderId="0"/>
    <xf numFmtId="43" fontId="15" fillId="0" borderId="0" applyFont="0" applyFill="0" applyBorder="0" applyAlignment="0" applyProtection="0"/>
    <xf numFmtId="43" fontId="13" fillId="0" borderId="0" applyFont="0" applyFill="0" applyBorder="0" applyAlignment="0" applyProtection="0"/>
    <xf numFmtId="0" fontId="41" fillId="0" borderId="0"/>
    <xf numFmtId="166" fontId="41" fillId="0" borderId="0" applyFont="0" applyFill="0" applyBorder="0" applyAlignment="0" applyProtection="0"/>
    <xf numFmtId="43" fontId="4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2" fillId="0" borderId="0"/>
    <xf numFmtId="0" fontId="41" fillId="34" borderId="4" applyNumberFormat="0" applyFont="0" applyAlignment="0" applyProtection="0"/>
    <xf numFmtId="0" fontId="11" fillId="0" borderId="0"/>
    <xf numFmtId="0" fontId="10" fillId="0" borderId="0"/>
    <xf numFmtId="43" fontId="10" fillId="0" borderId="0" applyFont="0" applyFill="0" applyBorder="0" applyAlignment="0" applyProtection="0"/>
    <xf numFmtId="169" fontId="15" fillId="0" borderId="0" applyFont="0" applyFill="0" applyBorder="0" applyAlignment="0" applyProtection="0"/>
    <xf numFmtId="0" fontId="9" fillId="0" borderId="0"/>
    <xf numFmtId="0" fontId="8" fillId="0" borderId="0"/>
    <xf numFmtId="0" fontId="7" fillId="0" borderId="0"/>
    <xf numFmtId="43" fontId="6" fillId="0" borderId="0" applyFont="0" applyFill="0" applyBorder="0" applyAlignment="0" applyProtection="0"/>
    <xf numFmtId="0" fontId="6" fillId="0" borderId="0"/>
    <xf numFmtId="0" fontId="6"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5" fontId="15" fillId="0" borderId="0" applyFont="0" applyFill="0" applyBorder="0" applyAlignment="0" applyProtection="0"/>
    <xf numFmtId="165" fontId="44"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7" fillId="0" borderId="0" applyFont="0" applyFill="0" applyBorder="0" applyAlignment="0" applyProtection="0"/>
    <xf numFmtId="0" fontId="4" fillId="0" borderId="0"/>
    <xf numFmtId="0" fontId="4" fillId="0" borderId="0"/>
    <xf numFmtId="0" fontId="3" fillId="0" borderId="0"/>
    <xf numFmtId="0" fontId="2" fillId="0" borderId="0"/>
    <xf numFmtId="166"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72"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1" fillId="0" borderId="0"/>
    <xf numFmtId="9" fontId="15" fillId="0" borderId="0" applyFont="0" applyFill="0" applyBorder="0" applyAlignment="0" applyProtection="0"/>
  </cellStyleXfs>
  <cellXfs count="129">
    <xf numFmtId="0" fontId="0" fillId="0" borderId="0" xfId="0"/>
    <xf numFmtId="0" fontId="42" fillId="0" borderId="0" xfId="87" applyFont="1"/>
    <xf numFmtId="0" fontId="42" fillId="0" borderId="0" xfId="109" applyFont="1"/>
    <xf numFmtId="0" fontId="15" fillId="0" borderId="0" xfId="83"/>
    <xf numFmtId="0" fontId="15" fillId="0" borderId="0" xfId="109"/>
    <xf numFmtId="0" fontId="42" fillId="0" borderId="0" xfId="109" applyFont="1" applyAlignment="1">
      <alignment vertical="center"/>
    </xf>
    <xf numFmtId="165" fontId="42" fillId="0" borderId="0" xfId="162" applyFont="1" applyFill="1" applyAlignment="1">
      <alignment vertical="top"/>
    </xf>
    <xf numFmtId="0" fontId="49" fillId="0" borderId="0" xfId="109" applyFont="1" applyAlignment="1">
      <alignment vertical="top"/>
    </xf>
    <xf numFmtId="0" fontId="49" fillId="0" borderId="0" xfId="109" applyFont="1"/>
    <xf numFmtId="0" fontId="49" fillId="0" borderId="0" xfId="87" applyFont="1"/>
    <xf numFmtId="0" fontId="49" fillId="0" borderId="14" xfId="83" applyFont="1" applyFill="1" applyBorder="1"/>
    <xf numFmtId="0" fontId="42" fillId="0" borderId="14" xfId="83" applyFont="1" applyFill="1" applyBorder="1" applyAlignment="1">
      <alignment horizontal="center"/>
    </xf>
    <xf numFmtId="0" fontId="50" fillId="0" borderId="14" xfId="83" applyFont="1" applyFill="1" applyBorder="1"/>
    <xf numFmtId="43" fontId="50" fillId="0" borderId="14" xfId="113" applyFont="1" applyFill="1" applyBorder="1" applyAlignment="1">
      <alignment horizontal="center" vertical="center" wrapText="1"/>
    </xf>
    <xf numFmtId="0" fontId="15" fillId="0" borderId="0" xfId="104" applyFill="1"/>
    <xf numFmtId="0" fontId="42" fillId="0" borderId="10" xfId="83" applyFont="1" applyFill="1" applyBorder="1" applyAlignment="1">
      <alignment horizontal="center"/>
    </xf>
    <xf numFmtId="0" fontId="50" fillId="0" borderId="10" xfId="83" applyFont="1" applyFill="1" applyBorder="1"/>
    <xf numFmtId="43" fontId="50" fillId="0" borderId="10" xfId="113" applyFont="1" applyFill="1" applyBorder="1" applyAlignment="1">
      <alignment horizontal="center"/>
    </xf>
    <xf numFmtId="43" fontId="50" fillId="0" borderId="10" xfId="113" applyFont="1" applyFill="1" applyBorder="1" applyAlignment="1">
      <alignment horizontal="center" vertical="center" wrapText="1"/>
    </xf>
    <xf numFmtId="0" fontId="51" fillId="0" borderId="10" xfId="87" applyFont="1" applyFill="1" applyBorder="1" applyAlignment="1">
      <alignment horizontal="left"/>
    </xf>
    <xf numFmtId="0" fontId="52" fillId="0" borderId="0" xfId="104" applyFont="1" applyFill="1"/>
    <xf numFmtId="0" fontId="45" fillId="0" borderId="10" xfId="87" applyFont="1" applyFill="1" applyBorder="1" applyAlignment="1">
      <alignment horizontal="left"/>
    </xf>
    <xf numFmtId="0" fontId="45" fillId="0" borderId="10" xfId="87" applyFont="1" applyFill="1" applyBorder="1"/>
    <xf numFmtId="43" fontId="50" fillId="0" borderId="10" xfId="57" applyFont="1" applyFill="1" applyBorder="1" applyAlignment="1">
      <alignment horizontal="center"/>
    </xf>
    <xf numFmtId="43" fontId="49" fillId="0" borderId="10" xfId="113" applyFont="1" applyFill="1" applyBorder="1"/>
    <xf numFmtId="0" fontId="45" fillId="0" borderId="10" xfId="83" applyFont="1" applyFill="1" applyBorder="1" applyAlignment="1">
      <alignment horizontal="left"/>
    </xf>
    <xf numFmtId="0" fontId="45" fillId="0" borderId="10" xfId="83" applyFont="1" applyFill="1" applyBorder="1" applyAlignment="1">
      <alignment horizontal="center"/>
    </xf>
    <xf numFmtId="0" fontId="45" fillId="0" borderId="10" xfId="87" applyFont="1" applyFill="1" applyBorder="1" applyProtection="1">
      <protection locked="0"/>
    </xf>
    <xf numFmtId="2" fontId="43" fillId="0" borderId="10" xfId="87" applyNumberFormat="1" applyFont="1" applyFill="1" applyBorder="1" applyAlignment="1">
      <alignment horizontal="justify" vertical="center" wrapText="1"/>
    </xf>
    <xf numFmtId="43" fontId="43" fillId="0" borderId="10" xfId="113" applyFont="1" applyFill="1" applyBorder="1" applyAlignment="1">
      <alignment horizontal="justify" vertical="center" wrapText="1"/>
    </xf>
    <xf numFmtId="0" fontId="45" fillId="0" borderId="10" xfId="87" applyFont="1" applyFill="1" applyBorder="1" applyAlignment="1" applyProtection="1">
      <alignment horizontal="left"/>
      <protection locked="0"/>
    </xf>
    <xf numFmtId="43" fontId="43" fillId="0" borderId="10" xfId="113" applyFont="1" applyFill="1" applyBorder="1" applyAlignment="1" applyProtection="1">
      <protection locked="0"/>
    </xf>
    <xf numFmtId="43" fontId="45" fillId="0" borderId="10" xfId="113" applyFont="1" applyFill="1" applyBorder="1" applyAlignment="1" applyProtection="1">
      <alignment horizontal="center"/>
      <protection locked="0"/>
    </xf>
    <xf numFmtId="0" fontId="43" fillId="0" borderId="10" xfId="87" applyFont="1" applyFill="1" applyBorder="1" applyAlignment="1">
      <alignment horizontal="left"/>
    </xf>
    <xf numFmtId="43" fontId="43" fillId="0" borderId="10" xfId="113" applyFont="1" applyFill="1" applyBorder="1" applyProtection="1">
      <protection locked="0"/>
    </xf>
    <xf numFmtId="174" fontId="45" fillId="0" borderId="15" xfId="170" applyNumberFormat="1" applyFont="1" applyFill="1" applyBorder="1" applyProtection="1">
      <protection locked="0"/>
    </xf>
    <xf numFmtId="174" fontId="45" fillId="0" borderId="16" xfId="170" applyNumberFormat="1" applyFont="1" applyFill="1" applyBorder="1" applyProtection="1">
      <protection locked="0"/>
    </xf>
    <xf numFmtId="174" fontId="45" fillId="0" borderId="17" xfId="170" applyNumberFormat="1" applyFont="1" applyFill="1" applyBorder="1" applyProtection="1">
      <protection locked="0"/>
    </xf>
    <xf numFmtId="174" fontId="45" fillId="0" borderId="18" xfId="170" applyNumberFormat="1" applyFont="1" applyFill="1" applyBorder="1" applyProtection="1">
      <protection locked="0"/>
    </xf>
    <xf numFmtId="0" fontId="43" fillId="0" borderId="10" xfId="87" applyFont="1" applyFill="1" applyBorder="1" applyAlignment="1"/>
    <xf numFmtId="0" fontId="43" fillId="0" borderId="10" xfId="87" applyFont="1" applyFill="1" applyBorder="1" applyProtection="1">
      <protection locked="0"/>
    </xf>
    <xf numFmtId="0" fontId="43" fillId="0" borderId="10" xfId="83" applyFont="1" applyFill="1" applyBorder="1"/>
    <xf numFmtId="43" fontId="45" fillId="0" borderId="10" xfId="113" applyFont="1" applyFill="1" applyBorder="1" applyAlignment="1" applyProtection="1">
      <alignment horizontal="right"/>
      <protection locked="0"/>
    </xf>
    <xf numFmtId="43" fontId="43" fillId="0" borderId="10" xfId="113" applyFont="1" applyFill="1" applyBorder="1" applyAlignment="1" applyProtection="1">
      <alignment horizontal="right"/>
      <protection locked="0"/>
    </xf>
    <xf numFmtId="174" fontId="43" fillId="0" borderId="19" xfId="170" applyNumberFormat="1" applyFont="1" applyFill="1" applyBorder="1" applyProtection="1">
      <protection locked="0"/>
    </xf>
    <xf numFmtId="174" fontId="43" fillId="0" borderId="17" xfId="170" applyNumberFormat="1" applyFont="1" applyFill="1" applyBorder="1" applyProtection="1">
      <protection locked="0"/>
    </xf>
    <xf numFmtId="43" fontId="43" fillId="0" borderId="14" xfId="113" applyFont="1" applyFill="1" applyBorder="1"/>
    <xf numFmtId="0" fontId="48" fillId="0" borderId="10" xfId="87" applyFont="1" applyFill="1" applyBorder="1" applyAlignment="1">
      <alignment horizontal="left"/>
    </xf>
    <xf numFmtId="43" fontId="49" fillId="0" borderId="10" xfId="57" applyFont="1" applyFill="1" applyBorder="1" applyAlignment="1">
      <alignment horizontal="center"/>
    </xf>
    <xf numFmtId="43" fontId="49" fillId="0" borderId="10" xfId="113" applyFont="1" applyFill="1" applyBorder="1" applyAlignment="1">
      <alignment horizontal="center" vertical="center" wrapText="1"/>
    </xf>
    <xf numFmtId="0" fontId="48" fillId="0" borderId="10" xfId="83" applyFont="1" applyFill="1" applyBorder="1" applyAlignment="1">
      <alignment horizontal="left"/>
    </xf>
    <xf numFmtId="0" fontId="48" fillId="0" borderId="10" xfId="83" applyFont="1" applyFill="1" applyBorder="1" applyAlignment="1">
      <alignment horizontal="center"/>
    </xf>
    <xf numFmtId="0" fontId="48" fillId="0" borderId="21" xfId="87" applyFont="1" applyFill="1" applyBorder="1" applyProtection="1">
      <protection locked="0"/>
    </xf>
    <xf numFmtId="0" fontId="48" fillId="0" borderId="11" xfId="109" applyFont="1" applyBorder="1" applyAlignment="1" applyProtection="1">
      <alignment horizontal="center" vertical="top"/>
      <protection locked="0"/>
    </xf>
    <xf numFmtId="0" fontId="48" fillId="0" borderId="11" xfId="109" applyFont="1" applyBorder="1" applyAlignment="1" applyProtection="1">
      <alignment horizontal="left" vertical="top"/>
      <protection locked="0"/>
    </xf>
    <xf numFmtId="0" fontId="49" fillId="0" borderId="11" xfId="109" applyFont="1" applyBorder="1" applyAlignment="1" applyProtection="1">
      <alignment horizontal="center" vertical="top"/>
      <protection locked="0"/>
    </xf>
    <xf numFmtId="165" fontId="49" fillId="0" borderId="11" xfId="162" applyFont="1" applyFill="1" applyBorder="1" applyAlignment="1" applyProtection="1">
      <alignment horizontal="center" vertical="top"/>
      <protection locked="0"/>
    </xf>
    <xf numFmtId="43" fontId="49" fillId="0" borderId="11" xfId="108" applyFont="1" applyFill="1" applyBorder="1" applyAlignment="1" applyProtection="1">
      <alignment horizontal="center" vertical="top"/>
      <protection locked="0"/>
    </xf>
    <xf numFmtId="44" fontId="49" fillId="0" borderId="11" xfId="108" applyNumberFormat="1" applyFont="1" applyFill="1" applyBorder="1" applyAlignment="1" applyProtection="1">
      <alignment horizontal="center" vertical="top"/>
      <protection locked="0"/>
    </xf>
    <xf numFmtId="0" fontId="49" fillId="0" borderId="11" xfId="141" applyNumberFormat="1" applyFont="1" applyFill="1" applyBorder="1" applyAlignment="1" applyProtection="1">
      <alignment horizontal="center" vertical="top" wrapText="1"/>
      <protection locked="0"/>
    </xf>
    <xf numFmtId="0" fontId="48" fillId="0" borderId="11" xfId="141" applyNumberFormat="1" applyFont="1" applyFill="1" applyBorder="1" applyAlignment="1" applyProtection="1">
      <alignment vertical="top" wrapText="1"/>
      <protection locked="0"/>
    </xf>
    <xf numFmtId="44" fontId="48" fillId="35" borderId="11" xfId="108" applyNumberFormat="1" applyFont="1" applyFill="1" applyBorder="1" applyAlignment="1" applyProtection="1">
      <alignment horizontal="center" vertical="top"/>
      <protection locked="0"/>
    </xf>
    <xf numFmtId="173" fontId="49" fillId="0" borderId="11" xfId="162" applyNumberFormat="1" applyFont="1" applyFill="1" applyBorder="1" applyAlignment="1" applyProtection="1">
      <alignment horizontal="center" vertical="top"/>
      <protection locked="0"/>
    </xf>
    <xf numFmtId="43" fontId="49" fillId="0" borderId="11" xfId="68" applyFont="1" applyFill="1" applyBorder="1" applyAlignment="1">
      <alignment horizontal="center" vertical="top"/>
    </xf>
    <xf numFmtId="0" fontId="48" fillId="0" borderId="11" xfId="141" applyNumberFormat="1" applyFont="1" applyFill="1" applyBorder="1" applyAlignment="1" applyProtection="1">
      <alignment horizontal="center" vertical="top" wrapText="1"/>
      <protection locked="0"/>
    </xf>
    <xf numFmtId="43" fontId="48" fillId="0" borderId="11" xfId="113" applyFont="1" applyFill="1" applyBorder="1" applyAlignment="1" applyProtection="1">
      <alignment vertical="top" wrapText="1"/>
      <protection locked="0"/>
    </xf>
    <xf numFmtId="44" fontId="48" fillId="0" borderId="11" xfId="108" applyNumberFormat="1" applyFont="1" applyFill="1" applyBorder="1" applyAlignment="1" applyProtection="1">
      <alignment vertical="top" wrapText="1"/>
      <protection locked="0"/>
    </xf>
    <xf numFmtId="165" fontId="49" fillId="0" borderId="11" xfId="162" applyFont="1" applyFill="1" applyBorder="1" applyAlignment="1">
      <alignment vertical="top"/>
    </xf>
    <xf numFmtId="165" fontId="50" fillId="0" borderId="14" xfId="162" applyFont="1" applyFill="1" applyBorder="1" applyAlignment="1">
      <alignment horizontal="center"/>
    </xf>
    <xf numFmtId="165" fontId="50" fillId="0" borderId="10" xfId="162" applyFont="1" applyFill="1" applyBorder="1" applyAlignment="1">
      <alignment horizontal="center" vertical="center" wrapText="1"/>
    </xf>
    <xf numFmtId="165" fontId="50" fillId="0" borderId="10" xfId="162" applyFont="1" applyFill="1" applyBorder="1" applyAlignment="1">
      <alignment horizontal="center"/>
    </xf>
    <xf numFmtId="165" fontId="43" fillId="0" borderId="10" xfId="162" applyFont="1" applyFill="1" applyBorder="1" applyAlignment="1">
      <alignment horizontal="justify" vertical="center" wrapText="1"/>
    </xf>
    <xf numFmtId="165" fontId="43" fillId="0" borderId="10" xfId="162" applyFont="1" applyFill="1" applyBorder="1" applyAlignment="1" applyProtection="1">
      <protection locked="0"/>
    </xf>
    <xf numFmtId="165" fontId="43" fillId="0" borderId="10" xfId="162" applyFont="1" applyFill="1" applyBorder="1" applyProtection="1">
      <protection locked="0"/>
    </xf>
    <xf numFmtId="165" fontId="45" fillId="0" borderId="10" xfId="162" applyFont="1" applyFill="1" applyBorder="1" applyAlignment="1" applyProtection="1">
      <alignment horizontal="right"/>
      <protection locked="0"/>
    </xf>
    <xf numFmtId="165" fontId="43" fillId="0" borderId="10" xfId="162" applyFont="1" applyFill="1" applyBorder="1" applyAlignment="1" applyProtection="1">
      <alignment horizontal="right"/>
      <protection locked="0"/>
    </xf>
    <xf numFmtId="165" fontId="49" fillId="0" borderId="10" xfId="162" applyFont="1" applyFill="1" applyBorder="1" applyAlignment="1">
      <alignment horizontal="center"/>
    </xf>
    <xf numFmtId="165" fontId="49" fillId="0" borderId="11" xfId="162" applyFont="1" applyFill="1" applyBorder="1" applyAlignment="1" applyProtection="1">
      <alignment horizontal="center" vertical="top" wrapText="1"/>
      <protection locked="0"/>
    </xf>
    <xf numFmtId="44" fontId="48" fillId="0" borderId="11" xfId="108" applyNumberFormat="1" applyFont="1" applyFill="1" applyBorder="1" applyAlignment="1" applyProtection="1">
      <alignment horizontal="center" vertical="top"/>
      <protection locked="0"/>
    </xf>
    <xf numFmtId="165" fontId="48" fillId="36" borderId="11" xfId="162" applyFont="1" applyFill="1" applyBorder="1" applyAlignment="1">
      <alignment vertical="center"/>
    </xf>
    <xf numFmtId="0" fontId="48" fillId="36" borderId="11" xfId="87" applyFont="1" applyFill="1" applyBorder="1" applyAlignment="1">
      <alignment vertical="center"/>
    </xf>
    <xf numFmtId="49" fontId="49" fillId="0" borderId="11" xfId="141" applyNumberFormat="1" applyFont="1" applyFill="1" applyBorder="1" applyAlignment="1" applyProtection="1">
      <alignment horizontal="center" vertical="top" wrapText="1"/>
      <protection locked="0"/>
    </xf>
    <xf numFmtId="0" fontId="49" fillId="0" borderId="11" xfId="109" applyFont="1" applyFill="1" applyBorder="1" applyAlignment="1" applyProtection="1">
      <alignment horizontal="justify" vertical="top"/>
      <protection locked="0"/>
    </xf>
    <xf numFmtId="0" fontId="15" fillId="0" borderId="0" xfId="109" applyFont="1"/>
    <xf numFmtId="0" fontId="49" fillId="0" borderId="0" xfId="109" applyFont="1" applyAlignment="1">
      <alignment vertical="center"/>
    </xf>
    <xf numFmtId="0" fontId="45" fillId="35" borderId="10" xfId="87" applyFont="1" applyFill="1" applyBorder="1" applyAlignment="1">
      <alignment horizontal="left"/>
    </xf>
    <xf numFmtId="0" fontId="43" fillId="35" borderId="10" xfId="87" applyFont="1" applyFill="1" applyBorder="1" applyAlignment="1">
      <alignment horizontal="left"/>
    </xf>
    <xf numFmtId="43" fontId="43" fillId="35" borderId="10" xfId="113" applyFont="1" applyFill="1" applyBorder="1" applyProtection="1">
      <protection locked="0"/>
    </xf>
    <xf numFmtId="165" fontId="43" fillId="35" borderId="10" xfId="162" applyFont="1" applyFill="1" applyBorder="1" applyAlignment="1" applyProtection="1">
      <protection locked="0"/>
    </xf>
    <xf numFmtId="174" fontId="45" fillId="35" borderId="15" xfId="170" applyNumberFormat="1" applyFont="1" applyFill="1" applyBorder="1" applyProtection="1">
      <protection locked="0"/>
    </xf>
    <xf numFmtId="174" fontId="45" fillId="35" borderId="16" xfId="170" applyNumberFormat="1" applyFont="1" applyFill="1" applyBorder="1" applyProtection="1">
      <protection locked="0"/>
    </xf>
    <xf numFmtId="174" fontId="45" fillId="35" borderId="18" xfId="170" applyNumberFormat="1" applyFont="1" applyFill="1" applyBorder="1" applyProtection="1">
      <protection locked="0"/>
    </xf>
    <xf numFmtId="0" fontId="48" fillId="0" borderId="11" xfId="109" applyFont="1" applyFill="1" applyBorder="1" applyAlignment="1" applyProtection="1">
      <alignment horizontal="center" vertical="top"/>
      <protection locked="0"/>
    </xf>
    <xf numFmtId="0" fontId="48" fillId="0" borderId="11" xfId="109" applyFont="1" applyFill="1" applyBorder="1" applyAlignment="1" applyProtection="1">
      <alignment horizontal="left" vertical="top"/>
      <protection locked="0"/>
    </xf>
    <xf numFmtId="0" fontId="49" fillId="0" borderId="11" xfId="109" applyFont="1" applyFill="1" applyBorder="1" applyAlignment="1" applyProtection="1">
      <alignment horizontal="center" vertical="top"/>
      <protection locked="0"/>
    </xf>
    <xf numFmtId="2" fontId="49" fillId="0" borderId="11" xfId="109" applyNumberFormat="1" applyFont="1" applyFill="1" applyBorder="1" applyAlignment="1" applyProtection="1">
      <alignment horizontal="justify" vertical="top" wrapText="1"/>
      <protection locked="0"/>
    </xf>
    <xf numFmtId="0" fontId="48" fillId="0" borderId="11" xfId="83" applyFont="1" applyFill="1" applyBorder="1" applyAlignment="1">
      <alignment horizontal="left" vertical="top"/>
    </xf>
    <xf numFmtId="0" fontId="48" fillId="0" borderId="11" xfId="87" applyFont="1" applyFill="1" applyBorder="1" applyAlignment="1">
      <alignment horizontal="center" vertical="top"/>
    </xf>
    <xf numFmtId="0" fontId="48" fillId="0" borderId="11" xfId="87" applyFont="1" applyFill="1" applyBorder="1" applyAlignment="1">
      <alignment horizontal="left" vertical="top"/>
    </xf>
    <xf numFmtId="0" fontId="48" fillId="0" borderId="11" xfId="109" applyFont="1" applyFill="1" applyBorder="1" applyAlignment="1" applyProtection="1">
      <alignment horizontal="justify" vertical="top"/>
      <protection locked="0"/>
    </xf>
    <xf numFmtId="0" fontId="48" fillId="0" borderId="11" xfId="109" applyFont="1" applyFill="1" applyBorder="1" applyAlignment="1" applyProtection="1">
      <alignment vertical="top"/>
      <protection locked="0"/>
    </xf>
    <xf numFmtId="0" fontId="49" fillId="0" borderId="11" xfId="109" applyFont="1" applyFill="1" applyBorder="1" applyAlignment="1" applyProtection="1">
      <alignment horizontal="justify" vertical="top" wrapText="1"/>
      <protection locked="0"/>
    </xf>
    <xf numFmtId="0" fontId="49" fillId="0" borderId="0" xfId="109" applyFont="1" applyFill="1"/>
    <xf numFmtId="0" fontId="42" fillId="0" borderId="0" xfId="109" applyFont="1" applyFill="1"/>
    <xf numFmtId="0" fontId="46" fillId="0" borderId="10" xfId="109" applyFont="1" applyFill="1" applyBorder="1" applyAlignment="1">
      <alignment horizontal="justify" vertical="justify" wrapText="1"/>
    </xf>
    <xf numFmtId="0" fontId="47" fillId="0" borderId="10" xfId="0" applyFont="1" applyBorder="1" applyAlignment="1">
      <alignment horizontal="justify" vertical="justify" wrapText="1"/>
    </xf>
    <xf numFmtId="0" fontId="46" fillId="0" borderId="10" xfId="109" applyFont="1" applyFill="1" applyBorder="1"/>
    <xf numFmtId="0" fontId="42" fillId="0" borderId="10" xfId="109" applyFont="1" applyFill="1" applyBorder="1"/>
    <xf numFmtId="43" fontId="42" fillId="0" borderId="10" xfId="108" applyFont="1" applyFill="1" applyBorder="1"/>
    <xf numFmtId="0" fontId="46" fillId="0" borderId="14" xfId="109" applyFont="1" applyFill="1" applyBorder="1" applyAlignment="1">
      <alignment horizontal="justify" vertical="justify" wrapText="1"/>
    </xf>
    <xf numFmtId="0" fontId="47" fillId="0" borderId="14" xfId="0" applyFont="1" applyBorder="1" applyAlignment="1">
      <alignment horizontal="justify" vertical="justify" wrapText="1"/>
    </xf>
    <xf numFmtId="0" fontId="48" fillId="36" borderId="11" xfId="87" applyFont="1" applyFill="1" applyBorder="1" applyAlignment="1">
      <alignment horizontal="center" vertical="center"/>
    </xf>
    <xf numFmtId="0" fontId="48" fillId="36" borderId="11" xfId="87" applyFont="1" applyFill="1" applyBorder="1" applyAlignment="1">
      <alignment horizontal="center" vertical="center"/>
    </xf>
    <xf numFmtId="2" fontId="43" fillId="0" borderId="10" xfId="87" applyNumberFormat="1" applyFont="1" applyFill="1" applyBorder="1" applyAlignment="1">
      <alignment horizontal="justify" vertical="top" wrapText="1"/>
    </xf>
    <xf numFmtId="2" fontId="43" fillId="0" borderId="21" xfId="87" applyNumberFormat="1" applyFont="1" applyFill="1" applyBorder="1" applyAlignment="1">
      <alignment horizontal="justify" vertical="top" wrapText="1"/>
    </xf>
    <xf numFmtId="0" fontId="54" fillId="0" borderId="12" xfId="104" applyFont="1" applyFill="1" applyBorder="1" applyAlignment="1">
      <alignment horizontal="center" vertical="top"/>
    </xf>
    <xf numFmtId="0" fontId="46" fillId="0" borderId="12" xfId="83" applyFont="1" applyFill="1" applyBorder="1" applyAlignment="1">
      <alignment horizontal="center"/>
    </xf>
    <xf numFmtId="0" fontId="48" fillId="0" borderId="12" xfId="83" applyFont="1" applyFill="1" applyBorder="1" applyAlignment="1">
      <alignment horizontal="center"/>
    </xf>
    <xf numFmtId="0" fontId="51" fillId="0" borderId="10" xfId="87" applyFont="1" applyFill="1" applyBorder="1" applyAlignment="1">
      <alignment horizontal="center" vertical="center"/>
    </xf>
    <xf numFmtId="0" fontId="46" fillId="0" borderId="14" xfId="109" applyFont="1" applyFill="1" applyBorder="1" applyAlignment="1">
      <alignment horizontal="justify" vertical="justify" wrapText="1"/>
    </xf>
    <xf numFmtId="0" fontId="47" fillId="0" borderId="14" xfId="0" applyFont="1" applyBorder="1" applyAlignment="1">
      <alignment horizontal="justify" vertical="justify" wrapText="1"/>
    </xf>
    <xf numFmtId="0" fontId="48" fillId="36" borderId="11" xfId="87" applyFont="1" applyFill="1" applyBorder="1" applyAlignment="1">
      <alignment horizontal="center" vertical="center"/>
    </xf>
    <xf numFmtId="0" fontId="53" fillId="0" borderId="12" xfId="104" applyFont="1" applyFill="1" applyBorder="1" applyAlignment="1">
      <alignment horizontal="center" vertical="top"/>
    </xf>
    <xf numFmtId="0" fontId="48" fillId="0" borderId="13" xfId="87" applyFont="1" applyFill="1" applyBorder="1" applyAlignment="1">
      <alignment horizontal="center"/>
    </xf>
    <xf numFmtId="0" fontId="48" fillId="0" borderId="12" xfId="87" applyFont="1" applyFill="1" applyBorder="1" applyAlignment="1">
      <alignment horizontal="center"/>
    </xf>
    <xf numFmtId="0" fontId="48" fillId="0" borderId="20" xfId="87" applyFont="1" applyFill="1" applyBorder="1" applyAlignment="1">
      <alignment horizontal="center"/>
    </xf>
    <xf numFmtId="0" fontId="46" fillId="0" borderId="17" xfId="109" applyFont="1" applyFill="1" applyBorder="1" applyAlignment="1">
      <alignment horizontal="justify" vertical="justify" wrapText="1"/>
    </xf>
    <xf numFmtId="0" fontId="47" fillId="0" borderId="17" xfId="0" applyFont="1" applyBorder="1" applyAlignment="1">
      <alignment horizontal="justify" vertical="justify" wrapText="1"/>
    </xf>
    <xf numFmtId="0" fontId="48" fillId="0" borderId="10" xfId="87" applyFont="1" applyFill="1" applyBorder="1" applyAlignment="1">
      <alignment horizontal="left" vertical="center"/>
    </xf>
  </cellXfs>
  <cellStyles count="20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99" builtinId="16"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34"/>
    <cellStyle name="Euro 3" xfId="188"/>
    <cellStyle name="Hipervínculo 2" xfId="112"/>
    <cellStyle name="Incorrecto" xfId="53" builtinId="27" customBuiltin="1"/>
    <cellStyle name="Millares" xfId="162" builtinId="3"/>
    <cellStyle name="Millares 10" xfId="113"/>
    <cellStyle name="Millares 10 2" xfId="110"/>
    <cellStyle name="Millares 11" xfId="114"/>
    <cellStyle name="Millares 12" xfId="111"/>
    <cellStyle name="Millares 13" xfId="108"/>
    <cellStyle name="Millares 13 2" xfId="163"/>
    <cellStyle name="Millares 14" xfId="135"/>
    <cellStyle name="Millares 14 2" xfId="189"/>
    <cellStyle name="Millares 15" xfId="161"/>
    <cellStyle name="Millares 16" xfId="150"/>
    <cellStyle name="Millares 17" xfId="164"/>
    <cellStyle name="Millares 18" xfId="190"/>
    <cellStyle name="Millares 2" xfId="54"/>
    <cellStyle name="Millares 2 2" xfId="55"/>
    <cellStyle name="Millares 2 2 2" xfId="56"/>
    <cellStyle name="Millares 2 2 2 2" xfId="136"/>
    <cellStyle name="Millares 2 2 3" xfId="57"/>
    <cellStyle name="Millares 2 3" xfId="58"/>
    <cellStyle name="Millares 2 3 2" xfId="137"/>
    <cellStyle name="Millares 2 4" xfId="59"/>
    <cellStyle name="Millares 2 5" xfId="115"/>
    <cellStyle name="Millares 3" xfId="60"/>
    <cellStyle name="Millares 3 2" xfId="61"/>
    <cellStyle name="Millares 3 2 2" xfId="62"/>
    <cellStyle name="Millares 3 2 2 2" xfId="139"/>
    <cellStyle name="Millares 3 2 3" xfId="63"/>
    <cellStyle name="Millares 3 2 4" xfId="138"/>
    <cellStyle name="Millares 4" xfId="64"/>
    <cellStyle name="Millares 4 2" xfId="65"/>
    <cellStyle name="Millares 4 2 2" xfId="106"/>
    <cellStyle name="Millares 4 2 2 2" xfId="132"/>
    <cellStyle name="Millares 4 2 2 2 2" xfId="165"/>
    <cellStyle name="Millares 4 2 2 2 3" xfId="166"/>
    <cellStyle name="Millares 4 2 2 2 3 2" xfId="160"/>
    <cellStyle name="Millares 4 2 2 2 3 2 2" xfId="191"/>
    <cellStyle name="Millares 4 2 2 2 4" xfId="167"/>
    <cellStyle name="Millares 4 2 2 3" xfId="168"/>
    <cellStyle name="Millares 4 2 2 3 2" xfId="169"/>
    <cellStyle name="Millares 4 2 3" xfId="131"/>
    <cellStyle name="Millares 4 2 4" xfId="140"/>
    <cellStyle name="Millares 4 2 5" xfId="149"/>
    <cellStyle name="Millares 4 2 6" xfId="154"/>
    <cellStyle name="Millares 4 2 6 2" xfId="159"/>
    <cellStyle name="Millares 4 2 6 2 2" xfId="192"/>
    <cellStyle name="Millares 4 2 6 2 3" xfId="193"/>
    <cellStyle name="Millares 4 2 7" xfId="194"/>
    <cellStyle name="Millares 4 2 8" xfId="195"/>
    <cellStyle name="Millares 4 3" xfId="141"/>
    <cellStyle name="Millares 4 4" xfId="196"/>
    <cellStyle name="Millares 5" xfId="66"/>
    <cellStyle name="Millares 5 2" xfId="142"/>
    <cellStyle name="Millares 6" xfId="67"/>
    <cellStyle name="Millares 6 2" xfId="68"/>
    <cellStyle name="Millares 6 3" xfId="129"/>
    <cellStyle name="Millares 7" xfId="69"/>
    <cellStyle name="Millares 7 2" xfId="70"/>
    <cellStyle name="Millares 7 3" xfId="107"/>
    <cellStyle name="Millares 7 4" xfId="116"/>
    <cellStyle name="Millares 7 4 2" xfId="197"/>
    <cellStyle name="Millares 8" xfId="71"/>
    <cellStyle name="Millares 9" xfId="117"/>
    <cellStyle name="Millares 9 2" xfId="118"/>
    <cellStyle name="Moneda 2" xfId="72"/>
    <cellStyle name="Moneda 2 2" xfId="73"/>
    <cellStyle name="Moneda 2 2 2" xfId="74"/>
    <cellStyle name="Moneda 2 3" xfId="75"/>
    <cellStyle name="Moneda 2 4" xfId="198"/>
    <cellStyle name="Moneda 3" xfId="76"/>
    <cellStyle name="Moneda 3 2" xfId="77"/>
    <cellStyle name="Moneda 3 2 2" xfId="144"/>
    <cellStyle name="Moneda 3 3" xfId="143"/>
    <cellStyle name="Moneda 4" xfId="78"/>
    <cellStyle name="Moneda 4 2" xfId="119"/>
    <cellStyle name="Moneda 5" xfId="79"/>
    <cellStyle name="Moneda 5 2" xfId="120"/>
    <cellStyle name="Moneda 5 3" xfId="121"/>
    <cellStyle name="Moneda 6" xfId="122"/>
    <cellStyle name="Moneda 7" xfId="170"/>
    <cellStyle name="Moneda 8" xfId="199"/>
    <cellStyle name="Neutral" xfId="80" builtinId="28" customBuiltin="1"/>
    <cellStyle name="Normal" xfId="0" builtinId="0"/>
    <cellStyle name="Normal 10" xfId="148"/>
    <cellStyle name="Normal 10 2" xfId="157"/>
    <cellStyle name="Normal 10 2 2" xfId="200"/>
    <cellStyle name="Normal 10 3" xfId="171"/>
    <cellStyle name="Normal 10 4" xfId="172"/>
    <cellStyle name="Normal 10 5" xfId="173"/>
    <cellStyle name="Normal 10 6" xfId="174"/>
    <cellStyle name="Normal 11" xfId="109"/>
    <cellStyle name="Normal 11 2" xfId="175"/>
    <cellStyle name="Normal 12" xfId="151"/>
    <cellStyle name="Normal 12 2" xfId="152"/>
    <cellStyle name="Normal 12 2 2" xfId="156"/>
    <cellStyle name="Normal 12 2 2 2" xfId="158"/>
    <cellStyle name="Normal 12 2 2 2 2" xfId="186"/>
    <cellStyle name="Normal 12 2 2 2 2 2" xfId="187"/>
    <cellStyle name="Normal 12 2 2 2 2 2 2" xfId="207"/>
    <cellStyle name="Normal 12 2 2 3" xfId="185"/>
    <cellStyle name="Normal 12 2 2 4" xfId="201"/>
    <cellStyle name="Normal 12 3" xfId="155"/>
    <cellStyle name="Normal 12 4" xfId="184"/>
    <cellStyle name="Normal 13" xfId="153"/>
    <cellStyle name="Normal 13 2" xfId="176"/>
    <cellStyle name="Normal 13 2 2" xfId="177"/>
    <cellStyle name="Normal 13 3" xfId="178"/>
    <cellStyle name="Normal 14" xfId="179"/>
    <cellStyle name="Normal 2" xfId="81"/>
    <cellStyle name="Normal 2 2" xfId="82"/>
    <cellStyle name="Normal 2 2 2" xfId="83"/>
    <cellStyle name="Normal 2 3" xfId="84"/>
    <cellStyle name="Normal 2 3 2" xfId="123"/>
    <cellStyle name="Normal 2 4" xfId="124"/>
    <cellStyle name="Normal 2 4 2" xfId="147"/>
    <cellStyle name="Normal 2 4 3" xfId="202"/>
    <cellStyle name="Normal 2 5" xfId="180"/>
    <cellStyle name="Normal 2 5 2" xfId="181"/>
    <cellStyle name="Normal 2 5 3" xfId="182"/>
    <cellStyle name="Normal 2 6" xfId="203"/>
    <cellStyle name="Normal 2_CAT._DE_CPTOS._EDIF._DE_9_AUL._DE_2_NIVS." xfId="125"/>
    <cellStyle name="Normal 3" xfId="85"/>
    <cellStyle name="Normal 4" xfId="86"/>
    <cellStyle name="Normal 4 2" xfId="87"/>
    <cellStyle name="Normal 4 3" xfId="126"/>
    <cellStyle name="Normal 4 3 2" xfId="204"/>
    <cellStyle name="Normal 4 4" xfId="130"/>
    <cellStyle name="Normal 4 5" xfId="145"/>
    <cellStyle name="Normal 4 6" xfId="205"/>
    <cellStyle name="Normal 5" xfId="88"/>
    <cellStyle name="Normal 5 2" xfId="89"/>
    <cellStyle name="Normal 6" xfId="90"/>
    <cellStyle name="Normal 6 2" xfId="91"/>
    <cellStyle name="Normal 7" xfId="92"/>
    <cellStyle name="Normal 8" xfId="93"/>
    <cellStyle name="Normal 8 2" xfId="206"/>
    <cellStyle name="Normal 9" xfId="105"/>
    <cellStyle name="Normal 9 2" xfId="104"/>
    <cellStyle name="Notas" xfId="94" builtinId="10" customBuiltin="1"/>
    <cellStyle name="Notas 2" xfId="146"/>
    <cellStyle name="Porcentaje 2" xfId="183"/>
    <cellStyle name="Porcentaje 3" xfId="208"/>
    <cellStyle name="Porcentual 2" xfId="127"/>
    <cellStyle name="Porcentual 2 2" xfId="128"/>
    <cellStyle name="Porcentual_$632788868954218750" xfId="133"/>
    <cellStyle name="Salida" xfId="95" builtinId="21" customBuiltin="1"/>
    <cellStyle name="Texto de advertencia" xfId="96" builtinId="11" customBuiltin="1"/>
    <cellStyle name="Texto explicativo" xfId="97" builtinId="53" customBuiltin="1"/>
    <cellStyle name="Título" xfId="98" builtinId="15" customBuiltin="1"/>
    <cellStyle name="Título 2" xfId="100" builtinId="17" customBuiltin="1"/>
    <cellStyle name="Título 3" xfId="101" builtinId="18" customBuiltin="1"/>
    <cellStyle name="Título de hoja" xfId="102"/>
    <cellStyle name="Total" xfId="103" builtinId="25" customBuiltin="1"/>
  </cellStyles>
  <dxfs count="0"/>
  <tableStyles count="0" defaultTableStyle="TableStyleMedium9" defaultPivotStyle="PivotStyleLight16"/>
  <colors>
    <mruColors>
      <color rgb="FF00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76200</xdr:rowOff>
    </xdr:from>
    <xdr:to>
      <xdr:col>2</xdr:col>
      <xdr:colOff>311149</xdr:colOff>
      <xdr:row>4</xdr:row>
      <xdr:rowOff>82551</xdr:rowOff>
    </xdr:to>
    <xdr:pic>
      <xdr:nvPicPr>
        <xdr:cNvPr id="2" name="Imagen 1" descr="LOGOUN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
          <a:ext cx="874183" cy="873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114299</xdr:colOff>
      <xdr:row>63</xdr:row>
      <xdr:rowOff>65616</xdr:rowOff>
    </xdr:from>
    <xdr:ext cx="874183" cy="874184"/>
    <xdr:pic>
      <xdr:nvPicPr>
        <xdr:cNvPr id="4" name="Imagen 3" descr="LOGOUNSI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11262783"/>
          <a:ext cx="874183" cy="874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53976</xdr:colOff>
      <xdr:row>107</xdr:row>
      <xdr:rowOff>34926</xdr:rowOff>
    </xdr:from>
    <xdr:ext cx="505764" cy="552450"/>
    <xdr:pic>
      <xdr:nvPicPr>
        <xdr:cNvPr id="8" name="Imagen 7" descr="LOGOUNSI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476" y="23635759"/>
          <a:ext cx="50576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5"/>
  <sheetViews>
    <sheetView tabSelected="1" topLeftCell="A227" zoomScale="90" zoomScaleNormal="90" zoomScaleSheetLayoutView="90" workbookViewId="0">
      <selection activeCell="E241" sqref="E241"/>
    </sheetView>
  </sheetViews>
  <sheetFormatPr baseColWidth="10" defaultRowHeight="13.5" x14ac:dyDescent="0.3"/>
  <cols>
    <col min="1" max="1" width="2.85546875" style="2" customWidth="1"/>
    <col min="2" max="2" width="10.140625" style="2" customWidth="1"/>
    <col min="3" max="3" width="57.5703125" style="2" customWidth="1"/>
    <col min="4" max="4" width="9.7109375" style="2" customWidth="1"/>
    <col min="5" max="5" width="11.5703125" style="2" customWidth="1"/>
    <col min="6" max="6" width="12.140625" style="6" customWidth="1"/>
    <col min="7" max="7" width="16.42578125" style="6" customWidth="1"/>
    <col min="8" max="11" width="11.42578125" style="2"/>
    <col min="12" max="12" width="9" style="2" customWidth="1"/>
    <col min="13" max="13" width="50" style="2" customWidth="1"/>
    <col min="14" max="14" width="7.140625" style="2" customWidth="1"/>
    <col min="15" max="15" width="10" style="2" customWidth="1"/>
    <col min="16" max="16" width="9.85546875" style="2" customWidth="1"/>
    <col min="17" max="17" width="16" style="2" customWidth="1"/>
    <col min="18" max="18" width="12.5703125" style="2" customWidth="1"/>
    <col min="19" max="19" width="14.85546875" style="2" customWidth="1"/>
    <col min="20" max="20" width="12.5703125" style="2" customWidth="1"/>
    <col min="21" max="21" width="17.85546875" style="2" customWidth="1"/>
    <col min="22" max="22" width="12.5703125" style="2" customWidth="1"/>
    <col min="23" max="23" width="14.85546875" style="2" customWidth="1"/>
    <col min="24" max="24" width="12.5703125" style="2" customWidth="1"/>
    <col min="25" max="25" width="17.42578125" style="2" customWidth="1"/>
    <col min="26" max="26" width="12.5703125" style="2" customWidth="1"/>
    <col min="27" max="27" width="15" style="2" customWidth="1"/>
    <col min="28" max="28" width="12.5703125" style="2" customWidth="1"/>
    <col min="29" max="29" width="15.85546875" style="2" customWidth="1"/>
    <col min="30" max="30" width="12.5703125" style="2" customWidth="1"/>
    <col min="31" max="31" width="13.5703125" style="2" customWidth="1"/>
    <col min="32" max="32" width="12.5703125" style="2" customWidth="1"/>
    <col min="33" max="33" width="15.85546875" style="2" customWidth="1"/>
    <col min="34" max="34" width="12.140625" style="2" customWidth="1"/>
    <col min="35" max="35" width="14.7109375" style="2" customWidth="1"/>
    <col min="36" max="36" width="12.140625" style="2" customWidth="1"/>
    <col min="37" max="37" width="15" style="2" customWidth="1"/>
    <col min="38" max="38" width="16.140625" style="2" customWidth="1"/>
    <col min="39" max="203" width="11.42578125" style="2"/>
    <col min="204" max="204" width="2.85546875" style="2" customWidth="1"/>
    <col min="205" max="205" width="12.7109375" style="2" customWidth="1"/>
    <col min="206" max="206" width="55.28515625" style="2" customWidth="1"/>
    <col min="207" max="207" width="11.85546875" style="2" customWidth="1"/>
    <col min="208" max="208" width="13" style="2" customWidth="1"/>
    <col min="209" max="209" width="13.5703125" style="2" customWidth="1"/>
    <col min="210" max="210" width="18.7109375" style="2" customWidth="1"/>
    <col min="211" max="211" width="11.42578125" style="2"/>
    <col min="212" max="212" width="12.5703125" style="2" bestFit="1" customWidth="1"/>
    <col min="213" max="213" width="11.5703125" style="2" bestFit="1" customWidth="1"/>
    <col min="214" max="214" width="12.42578125" style="2" bestFit="1" customWidth="1"/>
    <col min="215" max="267" width="11.42578125" style="2"/>
    <col min="268" max="268" width="9" style="2" customWidth="1"/>
    <col min="269" max="269" width="50" style="2" customWidth="1"/>
    <col min="270" max="270" width="7.140625" style="2" customWidth="1"/>
    <col min="271" max="271" width="10" style="2" customWidth="1"/>
    <col min="272" max="272" width="9.85546875" style="2" customWidth="1"/>
    <col min="273" max="273" width="16" style="2" customWidth="1"/>
    <col min="274" max="274" width="12.5703125" style="2" customWidth="1"/>
    <col min="275" max="275" width="14.85546875" style="2" customWidth="1"/>
    <col min="276" max="276" width="12.5703125" style="2" customWidth="1"/>
    <col min="277" max="277" width="17.85546875" style="2" customWidth="1"/>
    <col min="278" max="278" width="12.5703125" style="2" customWidth="1"/>
    <col min="279" max="279" width="14.85546875" style="2" customWidth="1"/>
    <col min="280" max="280" width="12.5703125" style="2" customWidth="1"/>
    <col min="281" max="281" width="17.42578125" style="2" customWidth="1"/>
    <col min="282" max="282" width="12.5703125" style="2" customWidth="1"/>
    <col min="283" max="283" width="15" style="2" customWidth="1"/>
    <col min="284" max="284" width="12.5703125" style="2" customWidth="1"/>
    <col min="285" max="285" width="15.85546875" style="2" customWidth="1"/>
    <col min="286" max="286" width="12.5703125" style="2" customWidth="1"/>
    <col min="287" max="287" width="13.5703125" style="2" customWidth="1"/>
    <col min="288" max="288" width="12.5703125" style="2" customWidth="1"/>
    <col min="289" max="289" width="15.85546875" style="2" customWidth="1"/>
    <col min="290" max="290" width="12.140625" style="2" customWidth="1"/>
    <col min="291" max="291" width="14.7109375" style="2" customWidth="1"/>
    <col min="292" max="292" width="12.140625" style="2" customWidth="1"/>
    <col min="293" max="293" width="15" style="2" customWidth="1"/>
    <col min="294" max="294" width="16.140625" style="2" customWidth="1"/>
    <col min="295" max="459" width="11.42578125" style="2"/>
    <col min="460" max="460" width="2.85546875" style="2" customWidth="1"/>
    <col min="461" max="461" width="12.7109375" style="2" customWidth="1"/>
    <col min="462" max="462" width="55.28515625" style="2" customWidth="1"/>
    <col min="463" max="463" width="11.85546875" style="2" customWidth="1"/>
    <col min="464" max="464" width="13" style="2" customWidth="1"/>
    <col min="465" max="465" width="13.5703125" style="2" customWidth="1"/>
    <col min="466" max="466" width="18.7109375" style="2" customWidth="1"/>
    <col min="467" max="467" width="11.42578125" style="2"/>
    <col min="468" max="468" width="12.5703125" style="2" bestFit="1" customWidth="1"/>
    <col min="469" max="469" width="11.5703125" style="2" bestFit="1" customWidth="1"/>
    <col min="470" max="470" width="12.42578125" style="2" bestFit="1" customWidth="1"/>
    <col min="471" max="523" width="11.42578125" style="2"/>
    <col min="524" max="524" width="9" style="2" customWidth="1"/>
    <col min="525" max="525" width="50" style="2" customWidth="1"/>
    <col min="526" max="526" width="7.140625" style="2" customWidth="1"/>
    <col min="527" max="527" width="10" style="2" customWidth="1"/>
    <col min="528" max="528" width="9.85546875" style="2" customWidth="1"/>
    <col min="529" max="529" width="16" style="2" customWidth="1"/>
    <col min="530" max="530" width="12.5703125" style="2" customWidth="1"/>
    <col min="531" max="531" width="14.85546875" style="2" customWidth="1"/>
    <col min="532" max="532" width="12.5703125" style="2" customWidth="1"/>
    <col min="533" max="533" width="17.85546875" style="2" customWidth="1"/>
    <col min="534" max="534" width="12.5703125" style="2" customWidth="1"/>
    <col min="535" max="535" width="14.85546875" style="2" customWidth="1"/>
    <col min="536" max="536" width="12.5703125" style="2" customWidth="1"/>
    <col min="537" max="537" width="17.42578125" style="2" customWidth="1"/>
    <col min="538" max="538" width="12.5703125" style="2" customWidth="1"/>
    <col min="539" max="539" width="15" style="2" customWidth="1"/>
    <col min="540" max="540" width="12.5703125" style="2" customWidth="1"/>
    <col min="541" max="541" width="15.85546875" style="2" customWidth="1"/>
    <col min="542" max="542" width="12.5703125" style="2" customWidth="1"/>
    <col min="543" max="543" width="13.5703125" style="2" customWidth="1"/>
    <col min="544" max="544" width="12.5703125" style="2" customWidth="1"/>
    <col min="545" max="545" width="15.85546875" style="2" customWidth="1"/>
    <col min="546" max="546" width="12.140625" style="2" customWidth="1"/>
    <col min="547" max="547" width="14.7109375" style="2" customWidth="1"/>
    <col min="548" max="548" width="12.140625" style="2" customWidth="1"/>
    <col min="549" max="549" width="15" style="2" customWidth="1"/>
    <col min="550" max="550" width="16.140625" style="2" customWidth="1"/>
    <col min="551" max="715" width="11.42578125" style="2"/>
    <col min="716" max="716" width="2.85546875" style="2" customWidth="1"/>
    <col min="717" max="717" width="12.7109375" style="2" customWidth="1"/>
    <col min="718" max="718" width="55.28515625" style="2" customWidth="1"/>
    <col min="719" max="719" width="11.85546875" style="2" customWidth="1"/>
    <col min="720" max="720" width="13" style="2" customWidth="1"/>
    <col min="721" max="721" width="13.5703125" style="2" customWidth="1"/>
    <col min="722" max="722" width="18.7109375" style="2" customWidth="1"/>
    <col min="723" max="723" width="11.42578125" style="2"/>
    <col min="724" max="724" width="12.5703125" style="2" bestFit="1" customWidth="1"/>
    <col min="725" max="725" width="11.5703125" style="2" bestFit="1" customWidth="1"/>
    <col min="726" max="726" width="12.42578125" style="2" bestFit="1" customWidth="1"/>
    <col min="727" max="779" width="11.42578125" style="2"/>
    <col min="780" max="780" width="9" style="2" customWidth="1"/>
    <col min="781" max="781" width="50" style="2" customWidth="1"/>
    <col min="782" max="782" width="7.140625" style="2" customWidth="1"/>
    <col min="783" max="783" width="10" style="2" customWidth="1"/>
    <col min="784" max="784" width="9.85546875" style="2" customWidth="1"/>
    <col min="785" max="785" width="16" style="2" customWidth="1"/>
    <col min="786" max="786" width="12.5703125" style="2" customWidth="1"/>
    <col min="787" max="787" width="14.85546875" style="2" customWidth="1"/>
    <col min="788" max="788" width="12.5703125" style="2" customWidth="1"/>
    <col min="789" max="789" width="17.85546875" style="2" customWidth="1"/>
    <col min="790" max="790" width="12.5703125" style="2" customWidth="1"/>
    <col min="791" max="791" width="14.85546875" style="2" customWidth="1"/>
    <col min="792" max="792" width="12.5703125" style="2" customWidth="1"/>
    <col min="793" max="793" width="17.42578125" style="2" customWidth="1"/>
    <col min="794" max="794" width="12.5703125" style="2" customWidth="1"/>
    <col min="795" max="795" width="15" style="2" customWidth="1"/>
    <col min="796" max="796" width="12.5703125" style="2" customWidth="1"/>
    <col min="797" max="797" width="15.85546875" style="2" customWidth="1"/>
    <col min="798" max="798" width="12.5703125" style="2" customWidth="1"/>
    <col min="799" max="799" width="13.5703125" style="2" customWidth="1"/>
    <col min="800" max="800" width="12.5703125" style="2" customWidth="1"/>
    <col min="801" max="801" width="15.85546875" style="2" customWidth="1"/>
    <col min="802" max="802" width="12.140625" style="2" customWidth="1"/>
    <col min="803" max="803" width="14.7109375" style="2" customWidth="1"/>
    <col min="804" max="804" width="12.140625" style="2" customWidth="1"/>
    <col min="805" max="805" width="15" style="2" customWidth="1"/>
    <col min="806" max="806" width="16.140625" style="2" customWidth="1"/>
    <col min="807" max="971" width="11.42578125" style="2"/>
    <col min="972" max="972" width="2.85546875" style="2" customWidth="1"/>
    <col min="973" max="973" width="12.7109375" style="2" customWidth="1"/>
    <col min="974" max="974" width="55.28515625" style="2" customWidth="1"/>
    <col min="975" max="975" width="11.85546875" style="2" customWidth="1"/>
    <col min="976" max="976" width="13" style="2" customWidth="1"/>
    <col min="977" max="977" width="13.5703125" style="2" customWidth="1"/>
    <col min="978" max="978" width="18.7109375" style="2" customWidth="1"/>
    <col min="979" max="979" width="11.42578125" style="2"/>
    <col min="980" max="980" width="12.5703125" style="2" bestFit="1" customWidth="1"/>
    <col min="981" max="981" width="11.5703125" style="2" bestFit="1" customWidth="1"/>
    <col min="982" max="982" width="12.42578125" style="2" bestFit="1" customWidth="1"/>
    <col min="983" max="1035" width="11.42578125" style="2"/>
    <col min="1036" max="1036" width="9" style="2" customWidth="1"/>
    <col min="1037" max="1037" width="50" style="2" customWidth="1"/>
    <col min="1038" max="1038" width="7.140625" style="2" customWidth="1"/>
    <col min="1039" max="1039" width="10" style="2" customWidth="1"/>
    <col min="1040" max="1040" width="9.85546875" style="2" customWidth="1"/>
    <col min="1041" max="1041" width="16" style="2" customWidth="1"/>
    <col min="1042" max="1042" width="12.5703125" style="2" customWidth="1"/>
    <col min="1043" max="1043" width="14.85546875" style="2" customWidth="1"/>
    <col min="1044" max="1044" width="12.5703125" style="2" customWidth="1"/>
    <col min="1045" max="1045" width="17.85546875" style="2" customWidth="1"/>
    <col min="1046" max="1046" width="12.5703125" style="2" customWidth="1"/>
    <col min="1047" max="1047" width="14.85546875" style="2" customWidth="1"/>
    <col min="1048" max="1048" width="12.5703125" style="2" customWidth="1"/>
    <col min="1049" max="1049" width="17.42578125" style="2" customWidth="1"/>
    <col min="1050" max="1050" width="12.5703125" style="2" customWidth="1"/>
    <col min="1051" max="1051" width="15" style="2" customWidth="1"/>
    <col min="1052" max="1052" width="12.5703125" style="2" customWidth="1"/>
    <col min="1053" max="1053" width="15.85546875" style="2" customWidth="1"/>
    <col min="1054" max="1054" width="12.5703125" style="2" customWidth="1"/>
    <col min="1055" max="1055" width="13.5703125" style="2" customWidth="1"/>
    <col min="1056" max="1056" width="12.5703125" style="2" customWidth="1"/>
    <col min="1057" max="1057" width="15.85546875" style="2" customWidth="1"/>
    <col min="1058" max="1058" width="12.140625" style="2" customWidth="1"/>
    <col min="1059" max="1059" width="14.7109375" style="2" customWidth="1"/>
    <col min="1060" max="1060" width="12.140625" style="2" customWidth="1"/>
    <col min="1061" max="1061" width="15" style="2" customWidth="1"/>
    <col min="1062" max="1062" width="16.140625" style="2" customWidth="1"/>
    <col min="1063" max="1227" width="11.42578125" style="2"/>
    <col min="1228" max="1228" width="2.85546875" style="2" customWidth="1"/>
    <col min="1229" max="1229" width="12.7109375" style="2" customWidth="1"/>
    <col min="1230" max="1230" width="55.28515625" style="2" customWidth="1"/>
    <col min="1231" max="1231" width="11.85546875" style="2" customWidth="1"/>
    <col min="1232" max="1232" width="13" style="2" customWidth="1"/>
    <col min="1233" max="1233" width="13.5703125" style="2" customWidth="1"/>
    <col min="1234" max="1234" width="18.7109375" style="2" customWidth="1"/>
    <col min="1235" max="1235" width="11.42578125" style="2"/>
    <col min="1236" max="1236" width="12.5703125" style="2" bestFit="1" customWidth="1"/>
    <col min="1237" max="1237" width="11.5703125" style="2" bestFit="1" customWidth="1"/>
    <col min="1238" max="1238" width="12.42578125" style="2" bestFit="1" customWidth="1"/>
    <col min="1239" max="1291" width="11.42578125" style="2"/>
    <col min="1292" max="1292" width="9" style="2" customWidth="1"/>
    <col min="1293" max="1293" width="50" style="2" customWidth="1"/>
    <col min="1294" max="1294" width="7.140625" style="2" customWidth="1"/>
    <col min="1295" max="1295" width="10" style="2" customWidth="1"/>
    <col min="1296" max="1296" width="9.85546875" style="2" customWidth="1"/>
    <col min="1297" max="1297" width="16" style="2" customWidth="1"/>
    <col min="1298" max="1298" width="12.5703125" style="2" customWidth="1"/>
    <col min="1299" max="1299" width="14.85546875" style="2" customWidth="1"/>
    <col min="1300" max="1300" width="12.5703125" style="2" customWidth="1"/>
    <col min="1301" max="1301" width="17.85546875" style="2" customWidth="1"/>
    <col min="1302" max="1302" width="12.5703125" style="2" customWidth="1"/>
    <col min="1303" max="1303" width="14.85546875" style="2" customWidth="1"/>
    <col min="1304" max="1304" width="12.5703125" style="2" customWidth="1"/>
    <col min="1305" max="1305" width="17.42578125" style="2" customWidth="1"/>
    <col min="1306" max="1306" width="12.5703125" style="2" customWidth="1"/>
    <col min="1307" max="1307" width="15" style="2" customWidth="1"/>
    <col min="1308" max="1308" width="12.5703125" style="2" customWidth="1"/>
    <col min="1309" max="1309" width="15.85546875" style="2" customWidth="1"/>
    <col min="1310" max="1310" width="12.5703125" style="2" customWidth="1"/>
    <col min="1311" max="1311" width="13.5703125" style="2" customWidth="1"/>
    <col min="1312" max="1312" width="12.5703125" style="2" customWidth="1"/>
    <col min="1313" max="1313" width="15.85546875" style="2" customWidth="1"/>
    <col min="1314" max="1314" width="12.140625" style="2" customWidth="1"/>
    <col min="1315" max="1315" width="14.7109375" style="2" customWidth="1"/>
    <col min="1316" max="1316" width="12.140625" style="2" customWidth="1"/>
    <col min="1317" max="1317" width="15" style="2" customWidth="1"/>
    <col min="1318" max="1318" width="16.140625" style="2" customWidth="1"/>
    <col min="1319" max="1483" width="11.42578125" style="2"/>
    <col min="1484" max="1484" width="2.85546875" style="2" customWidth="1"/>
    <col min="1485" max="1485" width="12.7109375" style="2" customWidth="1"/>
    <col min="1486" max="1486" width="55.28515625" style="2" customWidth="1"/>
    <col min="1487" max="1487" width="11.85546875" style="2" customWidth="1"/>
    <col min="1488" max="1488" width="13" style="2" customWidth="1"/>
    <col min="1489" max="1489" width="13.5703125" style="2" customWidth="1"/>
    <col min="1490" max="1490" width="18.7109375" style="2" customWidth="1"/>
    <col min="1491" max="1491" width="11.42578125" style="2"/>
    <col min="1492" max="1492" width="12.5703125" style="2" bestFit="1" customWidth="1"/>
    <col min="1493" max="1493" width="11.5703125" style="2" bestFit="1" customWidth="1"/>
    <col min="1494" max="1494" width="12.42578125" style="2" bestFit="1" customWidth="1"/>
    <col min="1495" max="1547" width="11.42578125" style="2"/>
    <col min="1548" max="1548" width="9" style="2" customWidth="1"/>
    <col min="1549" max="1549" width="50" style="2" customWidth="1"/>
    <col min="1550" max="1550" width="7.140625" style="2" customWidth="1"/>
    <col min="1551" max="1551" width="10" style="2" customWidth="1"/>
    <col min="1552" max="1552" width="9.85546875" style="2" customWidth="1"/>
    <col min="1553" max="1553" width="16" style="2" customWidth="1"/>
    <col min="1554" max="1554" width="12.5703125" style="2" customWidth="1"/>
    <col min="1555" max="1555" width="14.85546875" style="2" customWidth="1"/>
    <col min="1556" max="1556" width="12.5703125" style="2" customWidth="1"/>
    <col min="1557" max="1557" width="17.85546875" style="2" customWidth="1"/>
    <col min="1558" max="1558" width="12.5703125" style="2" customWidth="1"/>
    <col min="1559" max="1559" width="14.85546875" style="2" customWidth="1"/>
    <col min="1560" max="1560" width="12.5703125" style="2" customWidth="1"/>
    <col min="1561" max="1561" width="17.42578125" style="2" customWidth="1"/>
    <col min="1562" max="1562" width="12.5703125" style="2" customWidth="1"/>
    <col min="1563" max="1563" width="15" style="2" customWidth="1"/>
    <col min="1564" max="1564" width="12.5703125" style="2" customWidth="1"/>
    <col min="1565" max="1565" width="15.85546875" style="2" customWidth="1"/>
    <col min="1566" max="1566" width="12.5703125" style="2" customWidth="1"/>
    <col min="1567" max="1567" width="13.5703125" style="2" customWidth="1"/>
    <col min="1568" max="1568" width="12.5703125" style="2" customWidth="1"/>
    <col min="1569" max="1569" width="15.85546875" style="2" customWidth="1"/>
    <col min="1570" max="1570" width="12.140625" style="2" customWidth="1"/>
    <col min="1571" max="1571" width="14.7109375" style="2" customWidth="1"/>
    <col min="1572" max="1572" width="12.140625" style="2" customWidth="1"/>
    <col min="1573" max="1573" width="15" style="2" customWidth="1"/>
    <col min="1574" max="1574" width="16.140625" style="2" customWidth="1"/>
    <col min="1575" max="1739" width="11.42578125" style="2"/>
    <col min="1740" max="1740" width="2.85546875" style="2" customWidth="1"/>
    <col min="1741" max="1741" width="12.7109375" style="2" customWidth="1"/>
    <col min="1742" max="1742" width="55.28515625" style="2" customWidth="1"/>
    <col min="1743" max="1743" width="11.85546875" style="2" customWidth="1"/>
    <col min="1744" max="1744" width="13" style="2" customWidth="1"/>
    <col min="1745" max="1745" width="13.5703125" style="2" customWidth="1"/>
    <col min="1746" max="1746" width="18.7109375" style="2" customWidth="1"/>
    <col min="1747" max="1747" width="11.42578125" style="2"/>
    <col min="1748" max="1748" width="12.5703125" style="2" bestFit="1" customWidth="1"/>
    <col min="1749" max="1749" width="11.5703125" style="2" bestFit="1" customWidth="1"/>
    <col min="1750" max="1750" width="12.42578125" style="2" bestFit="1" customWidth="1"/>
    <col min="1751" max="1803" width="11.42578125" style="2"/>
    <col min="1804" max="1804" width="9" style="2" customWidth="1"/>
    <col min="1805" max="1805" width="50" style="2" customWidth="1"/>
    <col min="1806" max="1806" width="7.140625" style="2" customWidth="1"/>
    <col min="1807" max="1807" width="10" style="2" customWidth="1"/>
    <col min="1808" max="1808" width="9.85546875" style="2" customWidth="1"/>
    <col min="1809" max="1809" width="16" style="2" customWidth="1"/>
    <col min="1810" max="1810" width="12.5703125" style="2" customWidth="1"/>
    <col min="1811" max="1811" width="14.85546875" style="2" customWidth="1"/>
    <col min="1812" max="1812" width="12.5703125" style="2" customWidth="1"/>
    <col min="1813" max="1813" width="17.85546875" style="2" customWidth="1"/>
    <col min="1814" max="1814" width="12.5703125" style="2" customWidth="1"/>
    <col min="1815" max="1815" width="14.85546875" style="2" customWidth="1"/>
    <col min="1816" max="1816" width="12.5703125" style="2" customWidth="1"/>
    <col min="1817" max="1817" width="17.42578125" style="2" customWidth="1"/>
    <col min="1818" max="1818" width="12.5703125" style="2" customWidth="1"/>
    <col min="1819" max="1819" width="15" style="2" customWidth="1"/>
    <col min="1820" max="1820" width="12.5703125" style="2" customWidth="1"/>
    <col min="1821" max="1821" width="15.85546875" style="2" customWidth="1"/>
    <col min="1822" max="1822" width="12.5703125" style="2" customWidth="1"/>
    <col min="1823" max="1823" width="13.5703125" style="2" customWidth="1"/>
    <col min="1824" max="1824" width="12.5703125" style="2" customWidth="1"/>
    <col min="1825" max="1825" width="15.85546875" style="2" customWidth="1"/>
    <col min="1826" max="1826" width="12.140625" style="2" customWidth="1"/>
    <col min="1827" max="1827" width="14.7109375" style="2" customWidth="1"/>
    <col min="1828" max="1828" width="12.140625" style="2" customWidth="1"/>
    <col min="1829" max="1829" width="15" style="2" customWidth="1"/>
    <col min="1830" max="1830" width="16.140625" style="2" customWidth="1"/>
    <col min="1831" max="1995" width="11.42578125" style="2"/>
    <col min="1996" max="1996" width="2.85546875" style="2" customWidth="1"/>
    <col min="1997" max="1997" width="12.7109375" style="2" customWidth="1"/>
    <col min="1998" max="1998" width="55.28515625" style="2" customWidth="1"/>
    <col min="1999" max="1999" width="11.85546875" style="2" customWidth="1"/>
    <col min="2000" max="2000" width="13" style="2" customWidth="1"/>
    <col min="2001" max="2001" width="13.5703125" style="2" customWidth="1"/>
    <col min="2002" max="2002" width="18.7109375" style="2" customWidth="1"/>
    <col min="2003" max="2003" width="11.42578125" style="2"/>
    <col min="2004" max="2004" width="12.5703125" style="2" bestFit="1" customWidth="1"/>
    <col min="2005" max="2005" width="11.5703125" style="2" bestFit="1" customWidth="1"/>
    <col min="2006" max="2006" width="12.42578125" style="2" bestFit="1" customWidth="1"/>
    <col min="2007" max="2059" width="11.42578125" style="2"/>
    <col min="2060" max="2060" width="9" style="2" customWidth="1"/>
    <col min="2061" max="2061" width="50" style="2" customWidth="1"/>
    <col min="2062" max="2062" width="7.140625" style="2" customWidth="1"/>
    <col min="2063" max="2063" width="10" style="2" customWidth="1"/>
    <col min="2064" max="2064" width="9.85546875" style="2" customWidth="1"/>
    <col min="2065" max="2065" width="16" style="2" customWidth="1"/>
    <col min="2066" max="2066" width="12.5703125" style="2" customWidth="1"/>
    <col min="2067" max="2067" width="14.85546875" style="2" customWidth="1"/>
    <col min="2068" max="2068" width="12.5703125" style="2" customWidth="1"/>
    <col min="2069" max="2069" width="17.85546875" style="2" customWidth="1"/>
    <col min="2070" max="2070" width="12.5703125" style="2" customWidth="1"/>
    <col min="2071" max="2071" width="14.85546875" style="2" customWidth="1"/>
    <col min="2072" max="2072" width="12.5703125" style="2" customWidth="1"/>
    <col min="2073" max="2073" width="17.42578125" style="2" customWidth="1"/>
    <col min="2074" max="2074" width="12.5703125" style="2" customWidth="1"/>
    <col min="2075" max="2075" width="15" style="2" customWidth="1"/>
    <col min="2076" max="2076" width="12.5703125" style="2" customWidth="1"/>
    <col min="2077" max="2077" width="15.85546875" style="2" customWidth="1"/>
    <col min="2078" max="2078" width="12.5703125" style="2" customWidth="1"/>
    <col min="2079" max="2079" width="13.5703125" style="2" customWidth="1"/>
    <col min="2080" max="2080" width="12.5703125" style="2" customWidth="1"/>
    <col min="2081" max="2081" width="15.85546875" style="2" customWidth="1"/>
    <col min="2082" max="2082" width="12.140625" style="2" customWidth="1"/>
    <col min="2083" max="2083" width="14.7109375" style="2" customWidth="1"/>
    <col min="2084" max="2084" width="12.140625" style="2" customWidth="1"/>
    <col min="2085" max="2085" width="15" style="2" customWidth="1"/>
    <col min="2086" max="2086" width="16.140625" style="2" customWidth="1"/>
    <col min="2087" max="2251" width="11.42578125" style="2"/>
    <col min="2252" max="2252" width="2.85546875" style="2" customWidth="1"/>
    <col min="2253" max="2253" width="12.7109375" style="2" customWidth="1"/>
    <col min="2254" max="2254" width="55.28515625" style="2" customWidth="1"/>
    <col min="2255" max="2255" width="11.85546875" style="2" customWidth="1"/>
    <col min="2256" max="2256" width="13" style="2" customWidth="1"/>
    <col min="2257" max="2257" width="13.5703125" style="2" customWidth="1"/>
    <col min="2258" max="2258" width="18.7109375" style="2" customWidth="1"/>
    <col min="2259" max="2259" width="11.42578125" style="2"/>
    <col min="2260" max="2260" width="12.5703125" style="2" bestFit="1" customWidth="1"/>
    <col min="2261" max="2261" width="11.5703125" style="2" bestFit="1" customWidth="1"/>
    <col min="2262" max="2262" width="12.42578125" style="2" bestFit="1" customWidth="1"/>
    <col min="2263" max="2315" width="11.42578125" style="2"/>
    <col min="2316" max="2316" width="9" style="2" customWidth="1"/>
    <col min="2317" max="2317" width="50" style="2" customWidth="1"/>
    <col min="2318" max="2318" width="7.140625" style="2" customWidth="1"/>
    <col min="2319" max="2319" width="10" style="2" customWidth="1"/>
    <col min="2320" max="2320" width="9.85546875" style="2" customWidth="1"/>
    <col min="2321" max="2321" width="16" style="2" customWidth="1"/>
    <col min="2322" max="2322" width="12.5703125" style="2" customWidth="1"/>
    <col min="2323" max="2323" width="14.85546875" style="2" customWidth="1"/>
    <col min="2324" max="2324" width="12.5703125" style="2" customWidth="1"/>
    <col min="2325" max="2325" width="17.85546875" style="2" customWidth="1"/>
    <col min="2326" max="2326" width="12.5703125" style="2" customWidth="1"/>
    <col min="2327" max="2327" width="14.85546875" style="2" customWidth="1"/>
    <col min="2328" max="2328" width="12.5703125" style="2" customWidth="1"/>
    <col min="2329" max="2329" width="17.42578125" style="2" customWidth="1"/>
    <col min="2330" max="2330" width="12.5703125" style="2" customWidth="1"/>
    <col min="2331" max="2331" width="15" style="2" customWidth="1"/>
    <col min="2332" max="2332" width="12.5703125" style="2" customWidth="1"/>
    <col min="2333" max="2333" width="15.85546875" style="2" customWidth="1"/>
    <col min="2334" max="2334" width="12.5703125" style="2" customWidth="1"/>
    <col min="2335" max="2335" width="13.5703125" style="2" customWidth="1"/>
    <col min="2336" max="2336" width="12.5703125" style="2" customWidth="1"/>
    <col min="2337" max="2337" width="15.85546875" style="2" customWidth="1"/>
    <col min="2338" max="2338" width="12.140625" style="2" customWidth="1"/>
    <col min="2339" max="2339" width="14.7109375" style="2" customWidth="1"/>
    <col min="2340" max="2340" width="12.140625" style="2" customWidth="1"/>
    <col min="2341" max="2341" width="15" style="2" customWidth="1"/>
    <col min="2342" max="2342" width="16.140625" style="2" customWidth="1"/>
    <col min="2343" max="2507" width="11.42578125" style="2"/>
    <col min="2508" max="2508" width="2.85546875" style="2" customWidth="1"/>
    <col min="2509" max="2509" width="12.7109375" style="2" customWidth="1"/>
    <col min="2510" max="2510" width="55.28515625" style="2" customWidth="1"/>
    <col min="2511" max="2511" width="11.85546875" style="2" customWidth="1"/>
    <col min="2512" max="2512" width="13" style="2" customWidth="1"/>
    <col min="2513" max="2513" width="13.5703125" style="2" customWidth="1"/>
    <col min="2514" max="2514" width="18.7109375" style="2" customWidth="1"/>
    <col min="2515" max="2515" width="11.42578125" style="2"/>
    <col min="2516" max="2516" width="12.5703125" style="2" bestFit="1" customWidth="1"/>
    <col min="2517" max="2517" width="11.5703125" style="2" bestFit="1" customWidth="1"/>
    <col min="2518" max="2518" width="12.42578125" style="2" bestFit="1" customWidth="1"/>
    <col min="2519" max="2571" width="11.42578125" style="2"/>
    <col min="2572" max="2572" width="9" style="2" customWidth="1"/>
    <col min="2573" max="2573" width="50" style="2" customWidth="1"/>
    <col min="2574" max="2574" width="7.140625" style="2" customWidth="1"/>
    <col min="2575" max="2575" width="10" style="2" customWidth="1"/>
    <col min="2576" max="2576" width="9.85546875" style="2" customWidth="1"/>
    <col min="2577" max="2577" width="16" style="2" customWidth="1"/>
    <col min="2578" max="2578" width="12.5703125" style="2" customWidth="1"/>
    <col min="2579" max="2579" width="14.85546875" style="2" customWidth="1"/>
    <col min="2580" max="2580" width="12.5703125" style="2" customWidth="1"/>
    <col min="2581" max="2581" width="17.85546875" style="2" customWidth="1"/>
    <col min="2582" max="2582" width="12.5703125" style="2" customWidth="1"/>
    <col min="2583" max="2583" width="14.85546875" style="2" customWidth="1"/>
    <col min="2584" max="2584" width="12.5703125" style="2" customWidth="1"/>
    <col min="2585" max="2585" width="17.42578125" style="2" customWidth="1"/>
    <col min="2586" max="2586" width="12.5703125" style="2" customWidth="1"/>
    <col min="2587" max="2587" width="15" style="2" customWidth="1"/>
    <col min="2588" max="2588" width="12.5703125" style="2" customWidth="1"/>
    <col min="2589" max="2589" width="15.85546875" style="2" customWidth="1"/>
    <col min="2590" max="2590" width="12.5703125" style="2" customWidth="1"/>
    <col min="2591" max="2591" width="13.5703125" style="2" customWidth="1"/>
    <col min="2592" max="2592" width="12.5703125" style="2" customWidth="1"/>
    <col min="2593" max="2593" width="15.85546875" style="2" customWidth="1"/>
    <col min="2594" max="2594" width="12.140625" style="2" customWidth="1"/>
    <col min="2595" max="2595" width="14.7109375" style="2" customWidth="1"/>
    <col min="2596" max="2596" width="12.140625" style="2" customWidth="1"/>
    <col min="2597" max="2597" width="15" style="2" customWidth="1"/>
    <col min="2598" max="2598" width="16.140625" style="2" customWidth="1"/>
    <col min="2599" max="2763" width="11.42578125" style="2"/>
    <col min="2764" max="2764" width="2.85546875" style="2" customWidth="1"/>
    <col min="2765" max="2765" width="12.7109375" style="2" customWidth="1"/>
    <col min="2766" max="2766" width="55.28515625" style="2" customWidth="1"/>
    <col min="2767" max="2767" width="11.85546875" style="2" customWidth="1"/>
    <col min="2768" max="2768" width="13" style="2" customWidth="1"/>
    <col min="2769" max="2769" width="13.5703125" style="2" customWidth="1"/>
    <col min="2770" max="2770" width="18.7109375" style="2" customWidth="1"/>
    <col min="2771" max="2771" width="11.42578125" style="2"/>
    <col min="2772" max="2772" width="12.5703125" style="2" bestFit="1" customWidth="1"/>
    <col min="2773" max="2773" width="11.5703125" style="2" bestFit="1" customWidth="1"/>
    <col min="2774" max="2774" width="12.42578125" style="2" bestFit="1" customWidth="1"/>
    <col min="2775" max="2827" width="11.42578125" style="2"/>
    <col min="2828" max="2828" width="9" style="2" customWidth="1"/>
    <col min="2829" max="2829" width="50" style="2" customWidth="1"/>
    <col min="2830" max="2830" width="7.140625" style="2" customWidth="1"/>
    <col min="2831" max="2831" width="10" style="2" customWidth="1"/>
    <col min="2832" max="2832" width="9.85546875" style="2" customWidth="1"/>
    <col min="2833" max="2833" width="16" style="2" customWidth="1"/>
    <col min="2834" max="2834" width="12.5703125" style="2" customWidth="1"/>
    <col min="2835" max="2835" width="14.85546875" style="2" customWidth="1"/>
    <col min="2836" max="2836" width="12.5703125" style="2" customWidth="1"/>
    <col min="2837" max="2837" width="17.85546875" style="2" customWidth="1"/>
    <col min="2838" max="2838" width="12.5703125" style="2" customWidth="1"/>
    <col min="2839" max="2839" width="14.85546875" style="2" customWidth="1"/>
    <col min="2840" max="2840" width="12.5703125" style="2" customWidth="1"/>
    <col min="2841" max="2841" width="17.42578125" style="2" customWidth="1"/>
    <col min="2842" max="2842" width="12.5703125" style="2" customWidth="1"/>
    <col min="2843" max="2843" width="15" style="2" customWidth="1"/>
    <col min="2844" max="2844" width="12.5703125" style="2" customWidth="1"/>
    <col min="2845" max="2845" width="15.85546875" style="2" customWidth="1"/>
    <col min="2846" max="2846" width="12.5703125" style="2" customWidth="1"/>
    <col min="2847" max="2847" width="13.5703125" style="2" customWidth="1"/>
    <col min="2848" max="2848" width="12.5703125" style="2" customWidth="1"/>
    <col min="2849" max="2849" width="15.85546875" style="2" customWidth="1"/>
    <col min="2850" max="2850" width="12.140625" style="2" customWidth="1"/>
    <col min="2851" max="2851" width="14.7109375" style="2" customWidth="1"/>
    <col min="2852" max="2852" width="12.140625" style="2" customWidth="1"/>
    <col min="2853" max="2853" width="15" style="2" customWidth="1"/>
    <col min="2854" max="2854" width="16.140625" style="2" customWidth="1"/>
    <col min="2855" max="3019" width="11.42578125" style="2"/>
    <col min="3020" max="3020" width="2.85546875" style="2" customWidth="1"/>
    <col min="3021" max="3021" width="12.7109375" style="2" customWidth="1"/>
    <col min="3022" max="3022" width="55.28515625" style="2" customWidth="1"/>
    <col min="3023" max="3023" width="11.85546875" style="2" customWidth="1"/>
    <col min="3024" max="3024" width="13" style="2" customWidth="1"/>
    <col min="3025" max="3025" width="13.5703125" style="2" customWidth="1"/>
    <col min="3026" max="3026" width="18.7109375" style="2" customWidth="1"/>
    <col min="3027" max="3027" width="11.42578125" style="2"/>
    <col min="3028" max="3028" width="12.5703125" style="2" bestFit="1" customWidth="1"/>
    <col min="3029" max="3029" width="11.5703125" style="2" bestFit="1" customWidth="1"/>
    <col min="3030" max="3030" width="12.42578125" style="2" bestFit="1" customWidth="1"/>
    <col min="3031" max="3083" width="11.42578125" style="2"/>
    <col min="3084" max="3084" width="9" style="2" customWidth="1"/>
    <col min="3085" max="3085" width="50" style="2" customWidth="1"/>
    <col min="3086" max="3086" width="7.140625" style="2" customWidth="1"/>
    <col min="3087" max="3087" width="10" style="2" customWidth="1"/>
    <col min="3088" max="3088" width="9.85546875" style="2" customWidth="1"/>
    <col min="3089" max="3089" width="16" style="2" customWidth="1"/>
    <col min="3090" max="3090" width="12.5703125" style="2" customWidth="1"/>
    <col min="3091" max="3091" width="14.85546875" style="2" customWidth="1"/>
    <col min="3092" max="3092" width="12.5703125" style="2" customWidth="1"/>
    <col min="3093" max="3093" width="17.85546875" style="2" customWidth="1"/>
    <col min="3094" max="3094" width="12.5703125" style="2" customWidth="1"/>
    <col min="3095" max="3095" width="14.85546875" style="2" customWidth="1"/>
    <col min="3096" max="3096" width="12.5703125" style="2" customWidth="1"/>
    <col min="3097" max="3097" width="17.42578125" style="2" customWidth="1"/>
    <col min="3098" max="3098" width="12.5703125" style="2" customWidth="1"/>
    <col min="3099" max="3099" width="15" style="2" customWidth="1"/>
    <col min="3100" max="3100" width="12.5703125" style="2" customWidth="1"/>
    <col min="3101" max="3101" width="15.85546875" style="2" customWidth="1"/>
    <col min="3102" max="3102" width="12.5703125" style="2" customWidth="1"/>
    <col min="3103" max="3103" width="13.5703125" style="2" customWidth="1"/>
    <col min="3104" max="3104" width="12.5703125" style="2" customWidth="1"/>
    <col min="3105" max="3105" width="15.85546875" style="2" customWidth="1"/>
    <col min="3106" max="3106" width="12.140625" style="2" customWidth="1"/>
    <col min="3107" max="3107" width="14.7109375" style="2" customWidth="1"/>
    <col min="3108" max="3108" width="12.140625" style="2" customWidth="1"/>
    <col min="3109" max="3109" width="15" style="2" customWidth="1"/>
    <col min="3110" max="3110" width="16.140625" style="2" customWidth="1"/>
    <col min="3111" max="3275" width="11.42578125" style="2"/>
    <col min="3276" max="3276" width="2.85546875" style="2" customWidth="1"/>
    <col min="3277" max="3277" width="12.7109375" style="2" customWidth="1"/>
    <col min="3278" max="3278" width="55.28515625" style="2" customWidth="1"/>
    <col min="3279" max="3279" width="11.85546875" style="2" customWidth="1"/>
    <col min="3280" max="3280" width="13" style="2" customWidth="1"/>
    <col min="3281" max="3281" width="13.5703125" style="2" customWidth="1"/>
    <col min="3282" max="3282" width="18.7109375" style="2" customWidth="1"/>
    <col min="3283" max="3283" width="11.42578125" style="2"/>
    <col min="3284" max="3284" width="12.5703125" style="2" bestFit="1" customWidth="1"/>
    <col min="3285" max="3285" width="11.5703125" style="2" bestFit="1" customWidth="1"/>
    <col min="3286" max="3286" width="12.42578125" style="2" bestFit="1" customWidth="1"/>
    <col min="3287" max="3339" width="11.42578125" style="2"/>
    <col min="3340" max="3340" width="9" style="2" customWidth="1"/>
    <col min="3341" max="3341" width="50" style="2" customWidth="1"/>
    <col min="3342" max="3342" width="7.140625" style="2" customWidth="1"/>
    <col min="3343" max="3343" width="10" style="2" customWidth="1"/>
    <col min="3344" max="3344" width="9.85546875" style="2" customWidth="1"/>
    <col min="3345" max="3345" width="16" style="2" customWidth="1"/>
    <col min="3346" max="3346" width="12.5703125" style="2" customWidth="1"/>
    <col min="3347" max="3347" width="14.85546875" style="2" customWidth="1"/>
    <col min="3348" max="3348" width="12.5703125" style="2" customWidth="1"/>
    <col min="3349" max="3349" width="17.85546875" style="2" customWidth="1"/>
    <col min="3350" max="3350" width="12.5703125" style="2" customWidth="1"/>
    <col min="3351" max="3351" width="14.85546875" style="2" customWidth="1"/>
    <col min="3352" max="3352" width="12.5703125" style="2" customWidth="1"/>
    <col min="3353" max="3353" width="17.42578125" style="2" customWidth="1"/>
    <col min="3354" max="3354" width="12.5703125" style="2" customWidth="1"/>
    <col min="3355" max="3355" width="15" style="2" customWidth="1"/>
    <col min="3356" max="3356" width="12.5703125" style="2" customWidth="1"/>
    <col min="3357" max="3357" width="15.85546875" style="2" customWidth="1"/>
    <col min="3358" max="3358" width="12.5703125" style="2" customWidth="1"/>
    <col min="3359" max="3359" width="13.5703125" style="2" customWidth="1"/>
    <col min="3360" max="3360" width="12.5703125" style="2" customWidth="1"/>
    <col min="3361" max="3361" width="15.85546875" style="2" customWidth="1"/>
    <col min="3362" max="3362" width="12.140625" style="2" customWidth="1"/>
    <col min="3363" max="3363" width="14.7109375" style="2" customWidth="1"/>
    <col min="3364" max="3364" width="12.140625" style="2" customWidth="1"/>
    <col min="3365" max="3365" width="15" style="2" customWidth="1"/>
    <col min="3366" max="3366" width="16.140625" style="2" customWidth="1"/>
    <col min="3367" max="3531" width="11.42578125" style="2"/>
    <col min="3532" max="3532" width="2.85546875" style="2" customWidth="1"/>
    <col min="3533" max="3533" width="12.7109375" style="2" customWidth="1"/>
    <col min="3534" max="3534" width="55.28515625" style="2" customWidth="1"/>
    <col min="3535" max="3535" width="11.85546875" style="2" customWidth="1"/>
    <col min="3536" max="3536" width="13" style="2" customWidth="1"/>
    <col min="3537" max="3537" width="13.5703125" style="2" customWidth="1"/>
    <col min="3538" max="3538" width="18.7109375" style="2" customWidth="1"/>
    <col min="3539" max="3539" width="11.42578125" style="2"/>
    <col min="3540" max="3540" width="12.5703125" style="2" bestFit="1" customWidth="1"/>
    <col min="3541" max="3541" width="11.5703125" style="2" bestFit="1" customWidth="1"/>
    <col min="3542" max="3542" width="12.42578125" style="2" bestFit="1" customWidth="1"/>
    <col min="3543" max="3595" width="11.42578125" style="2"/>
    <col min="3596" max="3596" width="9" style="2" customWidth="1"/>
    <col min="3597" max="3597" width="50" style="2" customWidth="1"/>
    <col min="3598" max="3598" width="7.140625" style="2" customWidth="1"/>
    <col min="3599" max="3599" width="10" style="2" customWidth="1"/>
    <col min="3600" max="3600" width="9.85546875" style="2" customWidth="1"/>
    <col min="3601" max="3601" width="16" style="2" customWidth="1"/>
    <col min="3602" max="3602" width="12.5703125" style="2" customWidth="1"/>
    <col min="3603" max="3603" width="14.85546875" style="2" customWidth="1"/>
    <col min="3604" max="3604" width="12.5703125" style="2" customWidth="1"/>
    <col min="3605" max="3605" width="17.85546875" style="2" customWidth="1"/>
    <col min="3606" max="3606" width="12.5703125" style="2" customWidth="1"/>
    <col min="3607" max="3607" width="14.85546875" style="2" customWidth="1"/>
    <col min="3608" max="3608" width="12.5703125" style="2" customWidth="1"/>
    <col min="3609" max="3609" width="17.42578125" style="2" customWidth="1"/>
    <col min="3610" max="3610" width="12.5703125" style="2" customWidth="1"/>
    <col min="3611" max="3611" width="15" style="2" customWidth="1"/>
    <col min="3612" max="3612" width="12.5703125" style="2" customWidth="1"/>
    <col min="3613" max="3613" width="15.85546875" style="2" customWidth="1"/>
    <col min="3614" max="3614" width="12.5703125" style="2" customWidth="1"/>
    <col min="3615" max="3615" width="13.5703125" style="2" customWidth="1"/>
    <col min="3616" max="3616" width="12.5703125" style="2" customWidth="1"/>
    <col min="3617" max="3617" width="15.85546875" style="2" customWidth="1"/>
    <col min="3618" max="3618" width="12.140625" style="2" customWidth="1"/>
    <col min="3619" max="3619" width="14.7109375" style="2" customWidth="1"/>
    <col min="3620" max="3620" width="12.140625" style="2" customWidth="1"/>
    <col min="3621" max="3621" width="15" style="2" customWidth="1"/>
    <col min="3622" max="3622" width="16.140625" style="2" customWidth="1"/>
    <col min="3623" max="3787" width="11.42578125" style="2"/>
    <col min="3788" max="3788" width="2.85546875" style="2" customWidth="1"/>
    <col min="3789" max="3789" width="12.7109375" style="2" customWidth="1"/>
    <col min="3790" max="3790" width="55.28515625" style="2" customWidth="1"/>
    <col min="3791" max="3791" width="11.85546875" style="2" customWidth="1"/>
    <col min="3792" max="3792" width="13" style="2" customWidth="1"/>
    <col min="3793" max="3793" width="13.5703125" style="2" customWidth="1"/>
    <col min="3794" max="3794" width="18.7109375" style="2" customWidth="1"/>
    <col min="3795" max="3795" width="11.42578125" style="2"/>
    <col min="3796" max="3796" width="12.5703125" style="2" bestFit="1" customWidth="1"/>
    <col min="3797" max="3797" width="11.5703125" style="2" bestFit="1" customWidth="1"/>
    <col min="3798" max="3798" width="12.42578125" style="2" bestFit="1" customWidth="1"/>
    <col min="3799" max="3851" width="11.42578125" style="2"/>
    <col min="3852" max="3852" width="9" style="2" customWidth="1"/>
    <col min="3853" max="3853" width="50" style="2" customWidth="1"/>
    <col min="3854" max="3854" width="7.140625" style="2" customWidth="1"/>
    <col min="3855" max="3855" width="10" style="2" customWidth="1"/>
    <col min="3856" max="3856" width="9.85546875" style="2" customWidth="1"/>
    <col min="3857" max="3857" width="16" style="2" customWidth="1"/>
    <col min="3858" max="3858" width="12.5703125" style="2" customWidth="1"/>
    <col min="3859" max="3859" width="14.85546875" style="2" customWidth="1"/>
    <col min="3860" max="3860" width="12.5703125" style="2" customWidth="1"/>
    <col min="3861" max="3861" width="17.85546875" style="2" customWidth="1"/>
    <col min="3862" max="3862" width="12.5703125" style="2" customWidth="1"/>
    <col min="3863" max="3863" width="14.85546875" style="2" customWidth="1"/>
    <col min="3864" max="3864" width="12.5703125" style="2" customWidth="1"/>
    <col min="3865" max="3865" width="17.42578125" style="2" customWidth="1"/>
    <col min="3866" max="3866" width="12.5703125" style="2" customWidth="1"/>
    <col min="3867" max="3867" width="15" style="2" customWidth="1"/>
    <col min="3868" max="3868" width="12.5703125" style="2" customWidth="1"/>
    <col min="3869" max="3869" width="15.85546875" style="2" customWidth="1"/>
    <col min="3870" max="3870" width="12.5703125" style="2" customWidth="1"/>
    <col min="3871" max="3871" width="13.5703125" style="2" customWidth="1"/>
    <col min="3872" max="3872" width="12.5703125" style="2" customWidth="1"/>
    <col min="3873" max="3873" width="15.85546875" style="2" customWidth="1"/>
    <col min="3874" max="3874" width="12.140625" style="2" customWidth="1"/>
    <col min="3875" max="3875" width="14.7109375" style="2" customWidth="1"/>
    <col min="3876" max="3876" width="12.140625" style="2" customWidth="1"/>
    <col min="3877" max="3877" width="15" style="2" customWidth="1"/>
    <col min="3878" max="3878" width="16.140625" style="2" customWidth="1"/>
    <col min="3879" max="4043" width="11.42578125" style="2"/>
    <col min="4044" max="4044" width="2.85546875" style="2" customWidth="1"/>
    <col min="4045" max="4045" width="12.7109375" style="2" customWidth="1"/>
    <col min="4046" max="4046" width="55.28515625" style="2" customWidth="1"/>
    <col min="4047" max="4047" width="11.85546875" style="2" customWidth="1"/>
    <col min="4048" max="4048" width="13" style="2" customWidth="1"/>
    <col min="4049" max="4049" width="13.5703125" style="2" customWidth="1"/>
    <col min="4050" max="4050" width="18.7109375" style="2" customWidth="1"/>
    <col min="4051" max="4051" width="11.42578125" style="2"/>
    <col min="4052" max="4052" width="12.5703125" style="2" bestFit="1" customWidth="1"/>
    <col min="4053" max="4053" width="11.5703125" style="2" bestFit="1" customWidth="1"/>
    <col min="4054" max="4054" width="12.42578125" style="2" bestFit="1" customWidth="1"/>
    <col min="4055" max="4107" width="11.42578125" style="2"/>
    <col min="4108" max="4108" width="9" style="2" customWidth="1"/>
    <col min="4109" max="4109" width="50" style="2" customWidth="1"/>
    <col min="4110" max="4110" width="7.140625" style="2" customWidth="1"/>
    <col min="4111" max="4111" width="10" style="2" customWidth="1"/>
    <col min="4112" max="4112" width="9.85546875" style="2" customWidth="1"/>
    <col min="4113" max="4113" width="16" style="2" customWidth="1"/>
    <col min="4114" max="4114" width="12.5703125" style="2" customWidth="1"/>
    <col min="4115" max="4115" width="14.85546875" style="2" customWidth="1"/>
    <col min="4116" max="4116" width="12.5703125" style="2" customWidth="1"/>
    <col min="4117" max="4117" width="17.85546875" style="2" customWidth="1"/>
    <col min="4118" max="4118" width="12.5703125" style="2" customWidth="1"/>
    <col min="4119" max="4119" width="14.85546875" style="2" customWidth="1"/>
    <col min="4120" max="4120" width="12.5703125" style="2" customWidth="1"/>
    <col min="4121" max="4121" width="17.42578125" style="2" customWidth="1"/>
    <col min="4122" max="4122" width="12.5703125" style="2" customWidth="1"/>
    <col min="4123" max="4123" width="15" style="2" customWidth="1"/>
    <col min="4124" max="4124" width="12.5703125" style="2" customWidth="1"/>
    <col min="4125" max="4125" width="15.85546875" style="2" customWidth="1"/>
    <col min="4126" max="4126" width="12.5703125" style="2" customWidth="1"/>
    <col min="4127" max="4127" width="13.5703125" style="2" customWidth="1"/>
    <col min="4128" max="4128" width="12.5703125" style="2" customWidth="1"/>
    <col min="4129" max="4129" width="15.85546875" style="2" customWidth="1"/>
    <col min="4130" max="4130" width="12.140625" style="2" customWidth="1"/>
    <col min="4131" max="4131" width="14.7109375" style="2" customWidth="1"/>
    <col min="4132" max="4132" width="12.140625" style="2" customWidth="1"/>
    <col min="4133" max="4133" width="15" style="2" customWidth="1"/>
    <col min="4134" max="4134" width="16.140625" style="2" customWidth="1"/>
    <col min="4135" max="4299" width="11.42578125" style="2"/>
    <col min="4300" max="4300" width="2.85546875" style="2" customWidth="1"/>
    <col min="4301" max="4301" width="12.7109375" style="2" customWidth="1"/>
    <col min="4302" max="4302" width="55.28515625" style="2" customWidth="1"/>
    <col min="4303" max="4303" width="11.85546875" style="2" customWidth="1"/>
    <col min="4304" max="4304" width="13" style="2" customWidth="1"/>
    <col min="4305" max="4305" width="13.5703125" style="2" customWidth="1"/>
    <col min="4306" max="4306" width="18.7109375" style="2" customWidth="1"/>
    <col min="4307" max="4307" width="11.42578125" style="2"/>
    <col min="4308" max="4308" width="12.5703125" style="2" bestFit="1" customWidth="1"/>
    <col min="4309" max="4309" width="11.5703125" style="2" bestFit="1" customWidth="1"/>
    <col min="4310" max="4310" width="12.42578125" style="2" bestFit="1" customWidth="1"/>
    <col min="4311" max="4363" width="11.42578125" style="2"/>
    <col min="4364" max="4364" width="9" style="2" customWidth="1"/>
    <col min="4365" max="4365" width="50" style="2" customWidth="1"/>
    <col min="4366" max="4366" width="7.140625" style="2" customWidth="1"/>
    <col min="4367" max="4367" width="10" style="2" customWidth="1"/>
    <col min="4368" max="4368" width="9.85546875" style="2" customWidth="1"/>
    <col min="4369" max="4369" width="16" style="2" customWidth="1"/>
    <col min="4370" max="4370" width="12.5703125" style="2" customWidth="1"/>
    <col min="4371" max="4371" width="14.85546875" style="2" customWidth="1"/>
    <col min="4372" max="4372" width="12.5703125" style="2" customWidth="1"/>
    <col min="4373" max="4373" width="17.85546875" style="2" customWidth="1"/>
    <col min="4374" max="4374" width="12.5703125" style="2" customWidth="1"/>
    <col min="4375" max="4375" width="14.85546875" style="2" customWidth="1"/>
    <col min="4376" max="4376" width="12.5703125" style="2" customWidth="1"/>
    <col min="4377" max="4377" width="17.42578125" style="2" customWidth="1"/>
    <col min="4378" max="4378" width="12.5703125" style="2" customWidth="1"/>
    <col min="4379" max="4379" width="15" style="2" customWidth="1"/>
    <col min="4380" max="4380" width="12.5703125" style="2" customWidth="1"/>
    <col min="4381" max="4381" width="15.85546875" style="2" customWidth="1"/>
    <col min="4382" max="4382" width="12.5703125" style="2" customWidth="1"/>
    <col min="4383" max="4383" width="13.5703125" style="2" customWidth="1"/>
    <col min="4384" max="4384" width="12.5703125" style="2" customWidth="1"/>
    <col min="4385" max="4385" width="15.85546875" style="2" customWidth="1"/>
    <col min="4386" max="4386" width="12.140625" style="2" customWidth="1"/>
    <col min="4387" max="4387" width="14.7109375" style="2" customWidth="1"/>
    <col min="4388" max="4388" width="12.140625" style="2" customWidth="1"/>
    <col min="4389" max="4389" width="15" style="2" customWidth="1"/>
    <col min="4390" max="4390" width="16.140625" style="2" customWidth="1"/>
    <col min="4391" max="4555" width="11.42578125" style="2"/>
    <col min="4556" max="4556" width="2.85546875" style="2" customWidth="1"/>
    <col min="4557" max="4557" width="12.7109375" style="2" customWidth="1"/>
    <col min="4558" max="4558" width="55.28515625" style="2" customWidth="1"/>
    <col min="4559" max="4559" width="11.85546875" style="2" customWidth="1"/>
    <col min="4560" max="4560" width="13" style="2" customWidth="1"/>
    <col min="4561" max="4561" width="13.5703125" style="2" customWidth="1"/>
    <col min="4562" max="4562" width="18.7109375" style="2" customWidth="1"/>
    <col min="4563" max="4563" width="11.42578125" style="2"/>
    <col min="4564" max="4564" width="12.5703125" style="2" bestFit="1" customWidth="1"/>
    <col min="4565" max="4565" width="11.5703125" style="2" bestFit="1" customWidth="1"/>
    <col min="4566" max="4566" width="12.42578125" style="2" bestFit="1" customWidth="1"/>
    <col min="4567" max="4619" width="11.42578125" style="2"/>
    <col min="4620" max="4620" width="9" style="2" customWidth="1"/>
    <col min="4621" max="4621" width="50" style="2" customWidth="1"/>
    <col min="4622" max="4622" width="7.140625" style="2" customWidth="1"/>
    <col min="4623" max="4623" width="10" style="2" customWidth="1"/>
    <col min="4624" max="4624" width="9.85546875" style="2" customWidth="1"/>
    <col min="4625" max="4625" width="16" style="2" customWidth="1"/>
    <col min="4626" max="4626" width="12.5703125" style="2" customWidth="1"/>
    <col min="4627" max="4627" width="14.85546875" style="2" customWidth="1"/>
    <col min="4628" max="4628" width="12.5703125" style="2" customWidth="1"/>
    <col min="4629" max="4629" width="17.85546875" style="2" customWidth="1"/>
    <col min="4630" max="4630" width="12.5703125" style="2" customWidth="1"/>
    <col min="4631" max="4631" width="14.85546875" style="2" customWidth="1"/>
    <col min="4632" max="4632" width="12.5703125" style="2" customWidth="1"/>
    <col min="4633" max="4633" width="17.42578125" style="2" customWidth="1"/>
    <col min="4634" max="4634" width="12.5703125" style="2" customWidth="1"/>
    <col min="4635" max="4635" width="15" style="2" customWidth="1"/>
    <col min="4636" max="4636" width="12.5703125" style="2" customWidth="1"/>
    <col min="4637" max="4637" width="15.85546875" style="2" customWidth="1"/>
    <col min="4638" max="4638" width="12.5703125" style="2" customWidth="1"/>
    <col min="4639" max="4639" width="13.5703125" style="2" customWidth="1"/>
    <col min="4640" max="4640" width="12.5703125" style="2" customWidth="1"/>
    <col min="4641" max="4641" width="15.85546875" style="2" customWidth="1"/>
    <col min="4642" max="4642" width="12.140625" style="2" customWidth="1"/>
    <col min="4643" max="4643" width="14.7109375" style="2" customWidth="1"/>
    <col min="4644" max="4644" width="12.140625" style="2" customWidth="1"/>
    <col min="4645" max="4645" width="15" style="2" customWidth="1"/>
    <col min="4646" max="4646" width="16.140625" style="2" customWidth="1"/>
    <col min="4647" max="4811" width="11.42578125" style="2"/>
    <col min="4812" max="4812" width="2.85546875" style="2" customWidth="1"/>
    <col min="4813" max="4813" width="12.7109375" style="2" customWidth="1"/>
    <col min="4814" max="4814" width="55.28515625" style="2" customWidth="1"/>
    <col min="4815" max="4815" width="11.85546875" style="2" customWidth="1"/>
    <col min="4816" max="4816" width="13" style="2" customWidth="1"/>
    <col min="4817" max="4817" width="13.5703125" style="2" customWidth="1"/>
    <col min="4818" max="4818" width="18.7109375" style="2" customWidth="1"/>
    <col min="4819" max="4819" width="11.42578125" style="2"/>
    <col min="4820" max="4820" width="12.5703125" style="2" bestFit="1" customWidth="1"/>
    <col min="4821" max="4821" width="11.5703125" style="2" bestFit="1" customWidth="1"/>
    <col min="4822" max="4822" width="12.42578125" style="2" bestFit="1" customWidth="1"/>
    <col min="4823" max="4875" width="11.42578125" style="2"/>
    <col min="4876" max="4876" width="9" style="2" customWidth="1"/>
    <col min="4877" max="4877" width="50" style="2" customWidth="1"/>
    <col min="4878" max="4878" width="7.140625" style="2" customWidth="1"/>
    <col min="4879" max="4879" width="10" style="2" customWidth="1"/>
    <col min="4880" max="4880" width="9.85546875" style="2" customWidth="1"/>
    <col min="4881" max="4881" width="16" style="2" customWidth="1"/>
    <col min="4882" max="4882" width="12.5703125" style="2" customWidth="1"/>
    <col min="4883" max="4883" width="14.85546875" style="2" customWidth="1"/>
    <col min="4884" max="4884" width="12.5703125" style="2" customWidth="1"/>
    <col min="4885" max="4885" width="17.85546875" style="2" customWidth="1"/>
    <col min="4886" max="4886" width="12.5703125" style="2" customWidth="1"/>
    <col min="4887" max="4887" width="14.85546875" style="2" customWidth="1"/>
    <col min="4888" max="4888" width="12.5703125" style="2" customWidth="1"/>
    <col min="4889" max="4889" width="17.42578125" style="2" customWidth="1"/>
    <col min="4890" max="4890" width="12.5703125" style="2" customWidth="1"/>
    <col min="4891" max="4891" width="15" style="2" customWidth="1"/>
    <col min="4892" max="4892" width="12.5703125" style="2" customWidth="1"/>
    <col min="4893" max="4893" width="15.85546875" style="2" customWidth="1"/>
    <col min="4894" max="4894" width="12.5703125" style="2" customWidth="1"/>
    <col min="4895" max="4895" width="13.5703125" style="2" customWidth="1"/>
    <col min="4896" max="4896" width="12.5703125" style="2" customWidth="1"/>
    <col min="4897" max="4897" width="15.85546875" style="2" customWidth="1"/>
    <col min="4898" max="4898" width="12.140625" style="2" customWidth="1"/>
    <col min="4899" max="4899" width="14.7109375" style="2" customWidth="1"/>
    <col min="4900" max="4900" width="12.140625" style="2" customWidth="1"/>
    <col min="4901" max="4901" width="15" style="2" customWidth="1"/>
    <col min="4902" max="4902" width="16.140625" style="2" customWidth="1"/>
    <col min="4903" max="5067" width="11.42578125" style="2"/>
    <col min="5068" max="5068" width="2.85546875" style="2" customWidth="1"/>
    <col min="5069" max="5069" width="12.7109375" style="2" customWidth="1"/>
    <col min="5070" max="5070" width="55.28515625" style="2" customWidth="1"/>
    <col min="5071" max="5071" width="11.85546875" style="2" customWidth="1"/>
    <col min="5072" max="5072" width="13" style="2" customWidth="1"/>
    <col min="5073" max="5073" width="13.5703125" style="2" customWidth="1"/>
    <col min="5074" max="5074" width="18.7109375" style="2" customWidth="1"/>
    <col min="5075" max="5075" width="11.42578125" style="2"/>
    <col min="5076" max="5076" width="12.5703125" style="2" bestFit="1" customWidth="1"/>
    <col min="5077" max="5077" width="11.5703125" style="2" bestFit="1" customWidth="1"/>
    <col min="5078" max="5078" width="12.42578125" style="2" bestFit="1" customWidth="1"/>
    <col min="5079" max="5131" width="11.42578125" style="2"/>
    <col min="5132" max="5132" width="9" style="2" customWidth="1"/>
    <col min="5133" max="5133" width="50" style="2" customWidth="1"/>
    <col min="5134" max="5134" width="7.140625" style="2" customWidth="1"/>
    <col min="5135" max="5135" width="10" style="2" customWidth="1"/>
    <col min="5136" max="5136" width="9.85546875" style="2" customWidth="1"/>
    <col min="5137" max="5137" width="16" style="2" customWidth="1"/>
    <col min="5138" max="5138" width="12.5703125" style="2" customWidth="1"/>
    <col min="5139" max="5139" width="14.85546875" style="2" customWidth="1"/>
    <col min="5140" max="5140" width="12.5703125" style="2" customWidth="1"/>
    <col min="5141" max="5141" width="17.85546875" style="2" customWidth="1"/>
    <col min="5142" max="5142" width="12.5703125" style="2" customWidth="1"/>
    <col min="5143" max="5143" width="14.85546875" style="2" customWidth="1"/>
    <col min="5144" max="5144" width="12.5703125" style="2" customWidth="1"/>
    <col min="5145" max="5145" width="17.42578125" style="2" customWidth="1"/>
    <col min="5146" max="5146" width="12.5703125" style="2" customWidth="1"/>
    <col min="5147" max="5147" width="15" style="2" customWidth="1"/>
    <col min="5148" max="5148" width="12.5703125" style="2" customWidth="1"/>
    <col min="5149" max="5149" width="15.85546875" style="2" customWidth="1"/>
    <col min="5150" max="5150" width="12.5703125" style="2" customWidth="1"/>
    <col min="5151" max="5151" width="13.5703125" style="2" customWidth="1"/>
    <col min="5152" max="5152" width="12.5703125" style="2" customWidth="1"/>
    <col min="5153" max="5153" width="15.85546875" style="2" customWidth="1"/>
    <col min="5154" max="5154" width="12.140625" style="2" customWidth="1"/>
    <col min="5155" max="5155" width="14.7109375" style="2" customWidth="1"/>
    <col min="5156" max="5156" width="12.140625" style="2" customWidth="1"/>
    <col min="5157" max="5157" width="15" style="2" customWidth="1"/>
    <col min="5158" max="5158" width="16.140625" style="2" customWidth="1"/>
    <col min="5159" max="5323" width="11.42578125" style="2"/>
    <col min="5324" max="5324" width="2.85546875" style="2" customWidth="1"/>
    <col min="5325" max="5325" width="12.7109375" style="2" customWidth="1"/>
    <col min="5326" max="5326" width="55.28515625" style="2" customWidth="1"/>
    <col min="5327" max="5327" width="11.85546875" style="2" customWidth="1"/>
    <col min="5328" max="5328" width="13" style="2" customWidth="1"/>
    <col min="5329" max="5329" width="13.5703125" style="2" customWidth="1"/>
    <col min="5330" max="5330" width="18.7109375" style="2" customWidth="1"/>
    <col min="5331" max="5331" width="11.42578125" style="2"/>
    <col min="5332" max="5332" width="12.5703125" style="2" bestFit="1" customWidth="1"/>
    <col min="5333" max="5333" width="11.5703125" style="2" bestFit="1" customWidth="1"/>
    <col min="5334" max="5334" width="12.42578125" style="2" bestFit="1" customWidth="1"/>
    <col min="5335" max="5387" width="11.42578125" style="2"/>
    <col min="5388" max="5388" width="9" style="2" customWidth="1"/>
    <col min="5389" max="5389" width="50" style="2" customWidth="1"/>
    <col min="5390" max="5390" width="7.140625" style="2" customWidth="1"/>
    <col min="5391" max="5391" width="10" style="2" customWidth="1"/>
    <col min="5392" max="5392" width="9.85546875" style="2" customWidth="1"/>
    <col min="5393" max="5393" width="16" style="2" customWidth="1"/>
    <col min="5394" max="5394" width="12.5703125" style="2" customWidth="1"/>
    <col min="5395" max="5395" width="14.85546875" style="2" customWidth="1"/>
    <col min="5396" max="5396" width="12.5703125" style="2" customWidth="1"/>
    <col min="5397" max="5397" width="17.85546875" style="2" customWidth="1"/>
    <col min="5398" max="5398" width="12.5703125" style="2" customWidth="1"/>
    <col min="5399" max="5399" width="14.85546875" style="2" customWidth="1"/>
    <col min="5400" max="5400" width="12.5703125" style="2" customWidth="1"/>
    <col min="5401" max="5401" width="17.42578125" style="2" customWidth="1"/>
    <col min="5402" max="5402" width="12.5703125" style="2" customWidth="1"/>
    <col min="5403" max="5403" width="15" style="2" customWidth="1"/>
    <col min="5404" max="5404" width="12.5703125" style="2" customWidth="1"/>
    <col min="5405" max="5405" width="15.85546875" style="2" customWidth="1"/>
    <col min="5406" max="5406" width="12.5703125" style="2" customWidth="1"/>
    <col min="5407" max="5407" width="13.5703125" style="2" customWidth="1"/>
    <col min="5408" max="5408" width="12.5703125" style="2" customWidth="1"/>
    <col min="5409" max="5409" width="15.85546875" style="2" customWidth="1"/>
    <col min="5410" max="5410" width="12.140625" style="2" customWidth="1"/>
    <col min="5411" max="5411" width="14.7109375" style="2" customWidth="1"/>
    <col min="5412" max="5412" width="12.140625" style="2" customWidth="1"/>
    <col min="5413" max="5413" width="15" style="2" customWidth="1"/>
    <col min="5414" max="5414" width="16.140625" style="2" customWidth="1"/>
    <col min="5415" max="5579" width="11.42578125" style="2"/>
    <col min="5580" max="5580" width="2.85546875" style="2" customWidth="1"/>
    <col min="5581" max="5581" width="12.7109375" style="2" customWidth="1"/>
    <col min="5582" max="5582" width="55.28515625" style="2" customWidth="1"/>
    <col min="5583" max="5583" width="11.85546875" style="2" customWidth="1"/>
    <col min="5584" max="5584" width="13" style="2" customWidth="1"/>
    <col min="5585" max="5585" width="13.5703125" style="2" customWidth="1"/>
    <col min="5586" max="5586" width="18.7109375" style="2" customWidth="1"/>
    <col min="5587" max="5587" width="11.42578125" style="2"/>
    <col min="5588" max="5588" width="12.5703125" style="2" bestFit="1" customWidth="1"/>
    <col min="5589" max="5589" width="11.5703125" style="2" bestFit="1" customWidth="1"/>
    <col min="5590" max="5590" width="12.42578125" style="2" bestFit="1" customWidth="1"/>
    <col min="5591" max="5643" width="11.42578125" style="2"/>
    <col min="5644" max="5644" width="9" style="2" customWidth="1"/>
    <col min="5645" max="5645" width="50" style="2" customWidth="1"/>
    <col min="5646" max="5646" width="7.140625" style="2" customWidth="1"/>
    <col min="5647" max="5647" width="10" style="2" customWidth="1"/>
    <col min="5648" max="5648" width="9.85546875" style="2" customWidth="1"/>
    <col min="5649" max="5649" width="16" style="2" customWidth="1"/>
    <col min="5650" max="5650" width="12.5703125" style="2" customWidth="1"/>
    <col min="5651" max="5651" width="14.85546875" style="2" customWidth="1"/>
    <col min="5652" max="5652" width="12.5703125" style="2" customWidth="1"/>
    <col min="5653" max="5653" width="17.85546875" style="2" customWidth="1"/>
    <col min="5654" max="5654" width="12.5703125" style="2" customWidth="1"/>
    <col min="5655" max="5655" width="14.85546875" style="2" customWidth="1"/>
    <col min="5656" max="5656" width="12.5703125" style="2" customWidth="1"/>
    <col min="5657" max="5657" width="17.42578125" style="2" customWidth="1"/>
    <col min="5658" max="5658" width="12.5703125" style="2" customWidth="1"/>
    <col min="5659" max="5659" width="15" style="2" customWidth="1"/>
    <col min="5660" max="5660" width="12.5703125" style="2" customWidth="1"/>
    <col min="5661" max="5661" width="15.85546875" style="2" customWidth="1"/>
    <col min="5662" max="5662" width="12.5703125" style="2" customWidth="1"/>
    <col min="5663" max="5663" width="13.5703125" style="2" customWidth="1"/>
    <col min="5664" max="5664" width="12.5703125" style="2" customWidth="1"/>
    <col min="5665" max="5665" width="15.85546875" style="2" customWidth="1"/>
    <col min="5666" max="5666" width="12.140625" style="2" customWidth="1"/>
    <col min="5667" max="5667" width="14.7109375" style="2" customWidth="1"/>
    <col min="5668" max="5668" width="12.140625" style="2" customWidth="1"/>
    <col min="5669" max="5669" width="15" style="2" customWidth="1"/>
    <col min="5670" max="5670" width="16.140625" style="2" customWidth="1"/>
    <col min="5671" max="5835" width="11.42578125" style="2"/>
    <col min="5836" max="5836" width="2.85546875" style="2" customWidth="1"/>
    <col min="5837" max="5837" width="12.7109375" style="2" customWidth="1"/>
    <col min="5838" max="5838" width="55.28515625" style="2" customWidth="1"/>
    <col min="5839" max="5839" width="11.85546875" style="2" customWidth="1"/>
    <col min="5840" max="5840" width="13" style="2" customWidth="1"/>
    <col min="5841" max="5841" width="13.5703125" style="2" customWidth="1"/>
    <col min="5842" max="5842" width="18.7109375" style="2" customWidth="1"/>
    <col min="5843" max="5843" width="11.42578125" style="2"/>
    <col min="5844" max="5844" width="12.5703125" style="2" bestFit="1" customWidth="1"/>
    <col min="5845" max="5845" width="11.5703125" style="2" bestFit="1" customWidth="1"/>
    <col min="5846" max="5846" width="12.42578125" style="2" bestFit="1" customWidth="1"/>
    <col min="5847" max="5899" width="11.42578125" style="2"/>
    <col min="5900" max="5900" width="9" style="2" customWidth="1"/>
    <col min="5901" max="5901" width="50" style="2" customWidth="1"/>
    <col min="5902" max="5902" width="7.140625" style="2" customWidth="1"/>
    <col min="5903" max="5903" width="10" style="2" customWidth="1"/>
    <col min="5904" max="5904" width="9.85546875" style="2" customWidth="1"/>
    <col min="5905" max="5905" width="16" style="2" customWidth="1"/>
    <col min="5906" max="5906" width="12.5703125" style="2" customWidth="1"/>
    <col min="5907" max="5907" width="14.85546875" style="2" customWidth="1"/>
    <col min="5908" max="5908" width="12.5703125" style="2" customWidth="1"/>
    <col min="5909" max="5909" width="17.85546875" style="2" customWidth="1"/>
    <col min="5910" max="5910" width="12.5703125" style="2" customWidth="1"/>
    <col min="5911" max="5911" width="14.85546875" style="2" customWidth="1"/>
    <col min="5912" max="5912" width="12.5703125" style="2" customWidth="1"/>
    <col min="5913" max="5913" width="17.42578125" style="2" customWidth="1"/>
    <col min="5914" max="5914" width="12.5703125" style="2" customWidth="1"/>
    <col min="5915" max="5915" width="15" style="2" customWidth="1"/>
    <col min="5916" max="5916" width="12.5703125" style="2" customWidth="1"/>
    <col min="5917" max="5917" width="15.85546875" style="2" customWidth="1"/>
    <col min="5918" max="5918" width="12.5703125" style="2" customWidth="1"/>
    <col min="5919" max="5919" width="13.5703125" style="2" customWidth="1"/>
    <col min="5920" max="5920" width="12.5703125" style="2" customWidth="1"/>
    <col min="5921" max="5921" width="15.85546875" style="2" customWidth="1"/>
    <col min="5922" max="5922" width="12.140625" style="2" customWidth="1"/>
    <col min="5923" max="5923" width="14.7109375" style="2" customWidth="1"/>
    <col min="5924" max="5924" width="12.140625" style="2" customWidth="1"/>
    <col min="5925" max="5925" width="15" style="2" customWidth="1"/>
    <col min="5926" max="5926" width="16.140625" style="2" customWidth="1"/>
    <col min="5927" max="6091" width="11.42578125" style="2"/>
    <col min="6092" max="6092" width="2.85546875" style="2" customWidth="1"/>
    <col min="6093" max="6093" width="12.7109375" style="2" customWidth="1"/>
    <col min="6094" max="6094" width="55.28515625" style="2" customWidth="1"/>
    <col min="6095" max="6095" width="11.85546875" style="2" customWidth="1"/>
    <col min="6096" max="6096" width="13" style="2" customWidth="1"/>
    <col min="6097" max="6097" width="13.5703125" style="2" customWidth="1"/>
    <col min="6098" max="6098" width="18.7109375" style="2" customWidth="1"/>
    <col min="6099" max="6099" width="11.42578125" style="2"/>
    <col min="6100" max="6100" width="12.5703125" style="2" bestFit="1" customWidth="1"/>
    <col min="6101" max="6101" width="11.5703125" style="2" bestFit="1" customWidth="1"/>
    <col min="6102" max="6102" width="12.42578125" style="2" bestFit="1" customWidth="1"/>
    <col min="6103" max="6155" width="11.42578125" style="2"/>
    <col min="6156" max="6156" width="9" style="2" customWidth="1"/>
    <col min="6157" max="6157" width="50" style="2" customWidth="1"/>
    <col min="6158" max="6158" width="7.140625" style="2" customWidth="1"/>
    <col min="6159" max="6159" width="10" style="2" customWidth="1"/>
    <col min="6160" max="6160" width="9.85546875" style="2" customWidth="1"/>
    <col min="6161" max="6161" width="16" style="2" customWidth="1"/>
    <col min="6162" max="6162" width="12.5703125" style="2" customWidth="1"/>
    <col min="6163" max="6163" width="14.85546875" style="2" customWidth="1"/>
    <col min="6164" max="6164" width="12.5703125" style="2" customWidth="1"/>
    <col min="6165" max="6165" width="17.85546875" style="2" customWidth="1"/>
    <col min="6166" max="6166" width="12.5703125" style="2" customWidth="1"/>
    <col min="6167" max="6167" width="14.85546875" style="2" customWidth="1"/>
    <col min="6168" max="6168" width="12.5703125" style="2" customWidth="1"/>
    <col min="6169" max="6169" width="17.42578125" style="2" customWidth="1"/>
    <col min="6170" max="6170" width="12.5703125" style="2" customWidth="1"/>
    <col min="6171" max="6171" width="15" style="2" customWidth="1"/>
    <col min="6172" max="6172" width="12.5703125" style="2" customWidth="1"/>
    <col min="6173" max="6173" width="15.85546875" style="2" customWidth="1"/>
    <col min="6174" max="6174" width="12.5703125" style="2" customWidth="1"/>
    <col min="6175" max="6175" width="13.5703125" style="2" customWidth="1"/>
    <col min="6176" max="6176" width="12.5703125" style="2" customWidth="1"/>
    <col min="6177" max="6177" width="15.85546875" style="2" customWidth="1"/>
    <col min="6178" max="6178" width="12.140625" style="2" customWidth="1"/>
    <col min="6179" max="6179" width="14.7109375" style="2" customWidth="1"/>
    <col min="6180" max="6180" width="12.140625" style="2" customWidth="1"/>
    <col min="6181" max="6181" width="15" style="2" customWidth="1"/>
    <col min="6182" max="6182" width="16.140625" style="2" customWidth="1"/>
    <col min="6183" max="6347" width="11.42578125" style="2"/>
    <col min="6348" max="6348" width="2.85546875" style="2" customWidth="1"/>
    <col min="6349" max="6349" width="12.7109375" style="2" customWidth="1"/>
    <col min="6350" max="6350" width="55.28515625" style="2" customWidth="1"/>
    <col min="6351" max="6351" width="11.85546875" style="2" customWidth="1"/>
    <col min="6352" max="6352" width="13" style="2" customWidth="1"/>
    <col min="6353" max="6353" width="13.5703125" style="2" customWidth="1"/>
    <col min="6354" max="6354" width="18.7109375" style="2" customWidth="1"/>
    <col min="6355" max="6355" width="11.42578125" style="2"/>
    <col min="6356" max="6356" width="12.5703125" style="2" bestFit="1" customWidth="1"/>
    <col min="6357" max="6357" width="11.5703125" style="2" bestFit="1" customWidth="1"/>
    <col min="6358" max="6358" width="12.42578125" style="2" bestFit="1" customWidth="1"/>
    <col min="6359" max="6411" width="11.42578125" style="2"/>
    <col min="6412" max="6412" width="9" style="2" customWidth="1"/>
    <col min="6413" max="6413" width="50" style="2" customWidth="1"/>
    <col min="6414" max="6414" width="7.140625" style="2" customWidth="1"/>
    <col min="6415" max="6415" width="10" style="2" customWidth="1"/>
    <col min="6416" max="6416" width="9.85546875" style="2" customWidth="1"/>
    <col min="6417" max="6417" width="16" style="2" customWidth="1"/>
    <col min="6418" max="6418" width="12.5703125" style="2" customWidth="1"/>
    <col min="6419" max="6419" width="14.85546875" style="2" customWidth="1"/>
    <col min="6420" max="6420" width="12.5703125" style="2" customWidth="1"/>
    <col min="6421" max="6421" width="17.85546875" style="2" customWidth="1"/>
    <col min="6422" max="6422" width="12.5703125" style="2" customWidth="1"/>
    <col min="6423" max="6423" width="14.85546875" style="2" customWidth="1"/>
    <col min="6424" max="6424" width="12.5703125" style="2" customWidth="1"/>
    <col min="6425" max="6425" width="17.42578125" style="2" customWidth="1"/>
    <col min="6426" max="6426" width="12.5703125" style="2" customWidth="1"/>
    <col min="6427" max="6427" width="15" style="2" customWidth="1"/>
    <col min="6428" max="6428" width="12.5703125" style="2" customWidth="1"/>
    <col min="6429" max="6429" width="15.85546875" style="2" customWidth="1"/>
    <col min="6430" max="6430" width="12.5703125" style="2" customWidth="1"/>
    <col min="6431" max="6431" width="13.5703125" style="2" customWidth="1"/>
    <col min="6432" max="6432" width="12.5703125" style="2" customWidth="1"/>
    <col min="6433" max="6433" width="15.85546875" style="2" customWidth="1"/>
    <col min="6434" max="6434" width="12.140625" style="2" customWidth="1"/>
    <col min="6435" max="6435" width="14.7109375" style="2" customWidth="1"/>
    <col min="6436" max="6436" width="12.140625" style="2" customWidth="1"/>
    <col min="6437" max="6437" width="15" style="2" customWidth="1"/>
    <col min="6438" max="6438" width="16.140625" style="2" customWidth="1"/>
    <col min="6439" max="6603" width="11.42578125" style="2"/>
    <col min="6604" max="6604" width="2.85546875" style="2" customWidth="1"/>
    <col min="6605" max="6605" width="12.7109375" style="2" customWidth="1"/>
    <col min="6606" max="6606" width="55.28515625" style="2" customWidth="1"/>
    <col min="6607" max="6607" width="11.85546875" style="2" customWidth="1"/>
    <col min="6608" max="6608" width="13" style="2" customWidth="1"/>
    <col min="6609" max="6609" width="13.5703125" style="2" customWidth="1"/>
    <col min="6610" max="6610" width="18.7109375" style="2" customWidth="1"/>
    <col min="6611" max="6611" width="11.42578125" style="2"/>
    <col min="6612" max="6612" width="12.5703125" style="2" bestFit="1" customWidth="1"/>
    <col min="6613" max="6613" width="11.5703125" style="2" bestFit="1" customWidth="1"/>
    <col min="6614" max="6614" width="12.42578125" style="2" bestFit="1" customWidth="1"/>
    <col min="6615" max="6667" width="11.42578125" style="2"/>
    <col min="6668" max="6668" width="9" style="2" customWidth="1"/>
    <col min="6669" max="6669" width="50" style="2" customWidth="1"/>
    <col min="6670" max="6670" width="7.140625" style="2" customWidth="1"/>
    <col min="6671" max="6671" width="10" style="2" customWidth="1"/>
    <col min="6672" max="6672" width="9.85546875" style="2" customWidth="1"/>
    <col min="6673" max="6673" width="16" style="2" customWidth="1"/>
    <col min="6674" max="6674" width="12.5703125" style="2" customWidth="1"/>
    <col min="6675" max="6675" width="14.85546875" style="2" customWidth="1"/>
    <col min="6676" max="6676" width="12.5703125" style="2" customWidth="1"/>
    <col min="6677" max="6677" width="17.85546875" style="2" customWidth="1"/>
    <col min="6678" max="6678" width="12.5703125" style="2" customWidth="1"/>
    <col min="6679" max="6679" width="14.85546875" style="2" customWidth="1"/>
    <col min="6680" max="6680" width="12.5703125" style="2" customWidth="1"/>
    <col min="6681" max="6681" width="17.42578125" style="2" customWidth="1"/>
    <col min="6682" max="6682" width="12.5703125" style="2" customWidth="1"/>
    <col min="6683" max="6683" width="15" style="2" customWidth="1"/>
    <col min="6684" max="6684" width="12.5703125" style="2" customWidth="1"/>
    <col min="6685" max="6685" width="15.85546875" style="2" customWidth="1"/>
    <col min="6686" max="6686" width="12.5703125" style="2" customWidth="1"/>
    <col min="6687" max="6687" width="13.5703125" style="2" customWidth="1"/>
    <col min="6688" max="6688" width="12.5703125" style="2" customWidth="1"/>
    <col min="6689" max="6689" width="15.85546875" style="2" customWidth="1"/>
    <col min="6690" max="6690" width="12.140625" style="2" customWidth="1"/>
    <col min="6691" max="6691" width="14.7109375" style="2" customWidth="1"/>
    <col min="6692" max="6692" width="12.140625" style="2" customWidth="1"/>
    <col min="6693" max="6693" width="15" style="2" customWidth="1"/>
    <col min="6694" max="6694" width="16.140625" style="2" customWidth="1"/>
    <col min="6695" max="6859" width="11.42578125" style="2"/>
    <col min="6860" max="6860" width="2.85546875" style="2" customWidth="1"/>
    <col min="6861" max="6861" width="12.7109375" style="2" customWidth="1"/>
    <col min="6862" max="6862" width="55.28515625" style="2" customWidth="1"/>
    <col min="6863" max="6863" width="11.85546875" style="2" customWidth="1"/>
    <col min="6864" max="6864" width="13" style="2" customWidth="1"/>
    <col min="6865" max="6865" width="13.5703125" style="2" customWidth="1"/>
    <col min="6866" max="6866" width="18.7109375" style="2" customWidth="1"/>
    <col min="6867" max="6867" width="11.42578125" style="2"/>
    <col min="6868" max="6868" width="12.5703125" style="2" bestFit="1" customWidth="1"/>
    <col min="6869" max="6869" width="11.5703125" style="2" bestFit="1" customWidth="1"/>
    <col min="6870" max="6870" width="12.42578125" style="2" bestFit="1" customWidth="1"/>
    <col min="6871" max="6923" width="11.42578125" style="2"/>
    <col min="6924" max="6924" width="9" style="2" customWidth="1"/>
    <col min="6925" max="6925" width="50" style="2" customWidth="1"/>
    <col min="6926" max="6926" width="7.140625" style="2" customWidth="1"/>
    <col min="6927" max="6927" width="10" style="2" customWidth="1"/>
    <col min="6928" max="6928" width="9.85546875" style="2" customWidth="1"/>
    <col min="6929" max="6929" width="16" style="2" customWidth="1"/>
    <col min="6930" max="6930" width="12.5703125" style="2" customWidth="1"/>
    <col min="6931" max="6931" width="14.85546875" style="2" customWidth="1"/>
    <col min="6932" max="6932" width="12.5703125" style="2" customWidth="1"/>
    <col min="6933" max="6933" width="17.85546875" style="2" customWidth="1"/>
    <col min="6934" max="6934" width="12.5703125" style="2" customWidth="1"/>
    <col min="6935" max="6935" width="14.85546875" style="2" customWidth="1"/>
    <col min="6936" max="6936" width="12.5703125" style="2" customWidth="1"/>
    <col min="6937" max="6937" width="17.42578125" style="2" customWidth="1"/>
    <col min="6938" max="6938" width="12.5703125" style="2" customWidth="1"/>
    <col min="6939" max="6939" width="15" style="2" customWidth="1"/>
    <col min="6940" max="6940" width="12.5703125" style="2" customWidth="1"/>
    <col min="6941" max="6941" width="15.85546875" style="2" customWidth="1"/>
    <col min="6942" max="6942" width="12.5703125" style="2" customWidth="1"/>
    <col min="6943" max="6943" width="13.5703125" style="2" customWidth="1"/>
    <col min="6944" max="6944" width="12.5703125" style="2" customWidth="1"/>
    <col min="6945" max="6945" width="15.85546875" style="2" customWidth="1"/>
    <col min="6946" max="6946" width="12.140625" style="2" customWidth="1"/>
    <col min="6947" max="6947" width="14.7109375" style="2" customWidth="1"/>
    <col min="6948" max="6948" width="12.140625" style="2" customWidth="1"/>
    <col min="6949" max="6949" width="15" style="2" customWidth="1"/>
    <col min="6950" max="6950" width="16.140625" style="2" customWidth="1"/>
    <col min="6951" max="7115" width="11.42578125" style="2"/>
    <col min="7116" max="7116" width="2.85546875" style="2" customWidth="1"/>
    <col min="7117" max="7117" width="12.7109375" style="2" customWidth="1"/>
    <col min="7118" max="7118" width="55.28515625" style="2" customWidth="1"/>
    <col min="7119" max="7119" width="11.85546875" style="2" customWidth="1"/>
    <col min="7120" max="7120" width="13" style="2" customWidth="1"/>
    <col min="7121" max="7121" width="13.5703125" style="2" customWidth="1"/>
    <col min="7122" max="7122" width="18.7109375" style="2" customWidth="1"/>
    <col min="7123" max="7123" width="11.42578125" style="2"/>
    <col min="7124" max="7124" width="12.5703125" style="2" bestFit="1" customWidth="1"/>
    <col min="7125" max="7125" width="11.5703125" style="2" bestFit="1" customWidth="1"/>
    <col min="7126" max="7126" width="12.42578125" style="2" bestFit="1" customWidth="1"/>
    <col min="7127" max="7179" width="11.42578125" style="2"/>
    <col min="7180" max="7180" width="9" style="2" customWidth="1"/>
    <col min="7181" max="7181" width="50" style="2" customWidth="1"/>
    <col min="7182" max="7182" width="7.140625" style="2" customWidth="1"/>
    <col min="7183" max="7183" width="10" style="2" customWidth="1"/>
    <col min="7184" max="7184" width="9.85546875" style="2" customWidth="1"/>
    <col min="7185" max="7185" width="16" style="2" customWidth="1"/>
    <col min="7186" max="7186" width="12.5703125" style="2" customWidth="1"/>
    <col min="7187" max="7187" width="14.85546875" style="2" customWidth="1"/>
    <col min="7188" max="7188" width="12.5703125" style="2" customWidth="1"/>
    <col min="7189" max="7189" width="17.85546875" style="2" customWidth="1"/>
    <col min="7190" max="7190" width="12.5703125" style="2" customWidth="1"/>
    <col min="7191" max="7191" width="14.85546875" style="2" customWidth="1"/>
    <col min="7192" max="7192" width="12.5703125" style="2" customWidth="1"/>
    <col min="7193" max="7193" width="17.42578125" style="2" customWidth="1"/>
    <col min="7194" max="7194" width="12.5703125" style="2" customWidth="1"/>
    <col min="7195" max="7195" width="15" style="2" customWidth="1"/>
    <col min="7196" max="7196" width="12.5703125" style="2" customWidth="1"/>
    <col min="7197" max="7197" width="15.85546875" style="2" customWidth="1"/>
    <col min="7198" max="7198" width="12.5703125" style="2" customWidth="1"/>
    <col min="7199" max="7199" width="13.5703125" style="2" customWidth="1"/>
    <col min="7200" max="7200" width="12.5703125" style="2" customWidth="1"/>
    <col min="7201" max="7201" width="15.85546875" style="2" customWidth="1"/>
    <col min="7202" max="7202" width="12.140625" style="2" customWidth="1"/>
    <col min="7203" max="7203" width="14.7109375" style="2" customWidth="1"/>
    <col min="7204" max="7204" width="12.140625" style="2" customWidth="1"/>
    <col min="7205" max="7205" width="15" style="2" customWidth="1"/>
    <col min="7206" max="7206" width="16.140625" style="2" customWidth="1"/>
    <col min="7207" max="7371" width="11.42578125" style="2"/>
    <col min="7372" max="7372" width="2.85546875" style="2" customWidth="1"/>
    <col min="7373" max="7373" width="12.7109375" style="2" customWidth="1"/>
    <col min="7374" max="7374" width="55.28515625" style="2" customWidth="1"/>
    <col min="7375" max="7375" width="11.85546875" style="2" customWidth="1"/>
    <col min="7376" max="7376" width="13" style="2" customWidth="1"/>
    <col min="7377" max="7377" width="13.5703125" style="2" customWidth="1"/>
    <col min="7378" max="7378" width="18.7109375" style="2" customWidth="1"/>
    <col min="7379" max="7379" width="11.42578125" style="2"/>
    <col min="7380" max="7380" width="12.5703125" style="2" bestFit="1" customWidth="1"/>
    <col min="7381" max="7381" width="11.5703125" style="2" bestFit="1" customWidth="1"/>
    <col min="7382" max="7382" width="12.42578125" style="2" bestFit="1" customWidth="1"/>
    <col min="7383" max="7435" width="11.42578125" style="2"/>
    <col min="7436" max="7436" width="9" style="2" customWidth="1"/>
    <col min="7437" max="7437" width="50" style="2" customWidth="1"/>
    <col min="7438" max="7438" width="7.140625" style="2" customWidth="1"/>
    <col min="7439" max="7439" width="10" style="2" customWidth="1"/>
    <col min="7440" max="7440" width="9.85546875" style="2" customWidth="1"/>
    <col min="7441" max="7441" width="16" style="2" customWidth="1"/>
    <col min="7442" max="7442" width="12.5703125" style="2" customWidth="1"/>
    <col min="7443" max="7443" width="14.85546875" style="2" customWidth="1"/>
    <col min="7444" max="7444" width="12.5703125" style="2" customWidth="1"/>
    <col min="7445" max="7445" width="17.85546875" style="2" customWidth="1"/>
    <col min="7446" max="7446" width="12.5703125" style="2" customWidth="1"/>
    <col min="7447" max="7447" width="14.85546875" style="2" customWidth="1"/>
    <col min="7448" max="7448" width="12.5703125" style="2" customWidth="1"/>
    <col min="7449" max="7449" width="17.42578125" style="2" customWidth="1"/>
    <col min="7450" max="7450" width="12.5703125" style="2" customWidth="1"/>
    <col min="7451" max="7451" width="15" style="2" customWidth="1"/>
    <col min="7452" max="7452" width="12.5703125" style="2" customWidth="1"/>
    <col min="7453" max="7453" width="15.85546875" style="2" customWidth="1"/>
    <col min="7454" max="7454" width="12.5703125" style="2" customWidth="1"/>
    <col min="7455" max="7455" width="13.5703125" style="2" customWidth="1"/>
    <col min="7456" max="7456" width="12.5703125" style="2" customWidth="1"/>
    <col min="7457" max="7457" width="15.85546875" style="2" customWidth="1"/>
    <col min="7458" max="7458" width="12.140625" style="2" customWidth="1"/>
    <col min="7459" max="7459" width="14.7109375" style="2" customWidth="1"/>
    <col min="7460" max="7460" width="12.140625" style="2" customWidth="1"/>
    <col min="7461" max="7461" width="15" style="2" customWidth="1"/>
    <col min="7462" max="7462" width="16.140625" style="2" customWidth="1"/>
    <col min="7463" max="7627" width="11.42578125" style="2"/>
    <col min="7628" max="7628" width="2.85546875" style="2" customWidth="1"/>
    <col min="7629" max="7629" width="12.7109375" style="2" customWidth="1"/>
    <col min="7630" max="7630" width="55.28515625" style="2" customWidth="1"/>
    <col min="7631" max="7631" width="11.85546875" style="2" customWidth="1"/>
    <col min="7632" max="7632" width="13" style="2" customWidth="1"/>
    <col min="7633" max="7633" width="13.5703125" style="2" customWidth="1"/>
    <col min="7634" max="7634" width="18.7109375" style="2" customWidth="1"/>
    <col min="7635" max="7635" width="11.42578125" style="2"/>
    <col min="7636" max="7636" width="12.5703125" style="2" bestFit="1" customWidth="1"/>
    <col min="7637" max="7637" width="11.5703125" style="2" bestFit="1" customWidth="1"/>
    <col min="7638" max="7638" width="12.42578125" style="2" bestFit="1" customWidth="1"/>
    <col min="7639" max="7691" width="11.42578125" style="2"/>
    <col min="7692" max="7692" width="9" style="2" customWidth="1"/>
    <col min="7693" max="7693" width="50" style="2" customWidth="1"/>
    <col min="7694" max="7694" width="7.140625" style="2" customWidth="1"/>
    <col min="7695" max="7695" width="10" style="2" customWidth="1"/>
    <col min="7696" max="7696" width="9.85546875" style="2" customWidth="1"/>
    <col min="7697" max="7697" width="16" style="2" customWidth="1"/>
    <col min="7698" max="7698" width="12.5703125" style="2" customWidth="1"/>
    <col min="7699" max="7699" width="14.85546875" style="2" customWidth="1"/>
    <col min="7700" max="7700" width="12.5703125" style="2" customWidth="1"/>
    <col min="7701" max="7701" width="17.85546875" style="2" customWidth="1"/>
    <col min="7702" max="7702" width="12.5703125" style="2" customWidth="1"/>
    <col min="7703" max="7703" width="14.85546875" style="2" customWidth="1"/>
    <col min="7704" max="7704" width="12.5703125" style="2" customWidth="1"/>
    <col min="7705" max="7705" width="17.42578125" style="2" customWidth="1"/>
    <col min="7706" max="7706" width="12.5703125" style="2" customWidth="1"/>
    <col min="7707" max="7707" width="15" style="2" customWidth="1"/>
    <col min="7708" max="7708" width="12.5703125" style="2" customWidth="1"/>
    <col min="7709" max="7709" width="15.85546875" style="2" customWidth="1"/>
    <col min="7710" max="7710" width="12.5703125" style="2" customWidth="1"/>
    <col min="7711" max="7711" width="13.5703125" style="2" customWidth="1"/>
    <col min="7712" max="7712" width="12.5703125" style="2" customWidth="1"/>
    <col min="7713" max="7713" width="15.85546875" style="2" customWidth="1"/>
    <col min="7714" max="7714" width="12.140625" style="2" customWidth="1"/>
    <col min="7715" max="7715" width="14.7109375" style="2" customWidth="1"/>
    <col min="7716" max="7716" width="12.140625" style="2" customWidth="1"/>
    <col min="7717" max="7717" width="15" style="2" customWidth="1"/>
    <col min="7718" max="7718" width="16.140625" style="2" customWidth="1"/>
    <col min="7719" max="7883" width="11.42578125" style="2"/>
    <col min="7884" max="7884" width="2.85546875" style="2" customWidth="1"/>
    <col min="7885" max="7885" width="12.7109375" style="2" customWidth="1"/>
    <col min="7886" max="7886" width="55.28515625" style="2" customWidth="1"/>
    <col min="7887" max="7887" width="11.85546875" style="2" customWidth="1"/>
    <col min="7888" max="7888" width="13" style="2" customWidth="1"/>
    <col min="7889" max="7889" width="13.5703125" style="2" customWidth="1"/>
    <col min="7890" max="7890" width="18.7109375" style="2" customWidth="1"/>
    <col min="7891" max="7891" width="11.42578125" style="2"/>
    <col min="7892" max="7892" width="12.5703125" style="2" bestFit="1" customWidth="1"/>
    <col min="7893" max="7893" width="11.5703125" style="2" bestFit="1" customWidth="1"/>
    <col min="7894" max="7894" width="12.42578125" style="2" bestFit="1" customWidth="1"/>
    <col min="7895" max="7947" width="11.42578125" style="2"/>
    <col min="7948" max="7948" width="9" style="2" customWidth="1"/>
    <col min="7949" max="7949" width="50" style="2" customWidth="1"/>
    <col min="7950" max="7950" width="7.140625" style="2" customWidth="1"/>
    <col min="7951" max="7951" width="10" style="2" customWidth="1"/>
    <col min="7952" max="7952" width="9.85546875" style="2" customWidth="1"/>
    <col min="7953" max="7953" width="16" style="2" customWidth="1"/>
    <col min="7954" max="7954" width="12.5703125" style="2" customWidth="1"/>
    <col min="7955" max="7955" width="14.85546875" style="2" customWidth="1"/>
    <col min="7956" max="7956" width="12.5703125" style="2" customWidth="1"/>
    <col min="7957" max="7957" width="17.85546875" style="2" customWidth="1"/>
    <col min="7958" max="7958" width="12.5703125" style="2" customWidth="1"/>
    <col min="7959" max="7959" width="14.85546875" style="2" customWidth="1"/>
    <col min="7960" max="7960" width="12.5703125" style="2" customWidth="1"/>
    <col min="7961" max="7961" width="17.42578125" style="2" customWidth="1"/>
    <col min="7962" max="7962" width="12.5703125" style="2" customWidth="1"/>
    <col min="7963" max="7963" width="15" style="2" customWidth="1"/>
    <col min="7964" max="7964" width="12.5703125" style="2" customWidth="1"/>
    <col min="7965" max="7965" width="15.85546875" style="2" customWidth="1"/>
    <col min="7966" max="7966" width="12.5703125" style="2" customWidth="1"/>
    <col min="7967" max="7967" width="13.5703125" style="2" customWidth="1"/>
    <col min="7968" max="7968" width="12.5703125" style="2" customWidth="1"/>
    <col min="7969" max="7969" width="15.85546875" style="2" customWidth="1"/>
    <col min="7970" max="7970" width="12.140625" style="2" customWidth="1"/>
    <col min="7971" max="7971" width="14.7109375" style="2" customWidth="1"/>
    <col min="7972" max="7972" width="12.140625" style="2" customWidth="1"/>
    <col min="7973" max="7973" width="15" style="2" customWidth="1"/>
    <col min="7974" max="7974" width="16.140625" style="2" customWidth="1"/>
    <col min="7975" max="8139" width="11.42578125" style="2"/>
    <col min="8140" max="8140" width="2.85546875" style="2" customWidth="1"/>
    <col min="8141" max="8141" width="12.7109375" style="2" customWidth="1"/>
    <col min="8142" max="8142" width="55.28515625" style="2" customWidth="1"/>
    <col min="8143" max="8143" width="11.85546875" style="2" customWidth="1"/>
    <col min="8144" max="8144" width="13" style="2" customWidth="1"/>
    <col min="8145" max="8145" width="13.5703125" style="2" customWidth="1"/>
    <col min="8146" max="8146" width="18.7109375" style="2" customWidth="1"/>
    <col min="8147" max="8147" width="11.42578125" style="2"/>
    <col min="8148" max="8148" width="12.5703125" style="2" bestFit="1" customWidth="1"/>
    <col min="8149" max="8149" width="11.5703125" style="2" bestFit="1" customWidth="1"/>
    <col min="8150" max="8150" width="12.42578125" style="2" bestFit="1" customWidth="1"/>
    <col min="8151" max="8203" width="11.42578125" style="2"/>
    <col min="8204" max="8204" width="9" style="2" customWidth="1"/>
    <col min="8205" max="8205" width="50" style="2" customWidth="1"/>
    <col min="8206" max="8206" width="7.140625" style="2" customWidth="1"/>
    <col min="8207" max="8207" width="10" style="2" customWidth="1"/>
    <col min="8208" max="8208" width="9.85546875" style="2" customWidth="1"/>
    <col min="8209" max="8209" width="16" style="2" customWidth="1"/>
    <col min="8210" max="8210" width="12.5703125" style="2" customWidth="1"/>
    <col min="8211" max="8211" width="14.85546875" style="2" customWidth="1"/>
    <col min="8212" max="8212" width="12.5703125" style="2" customWidth="1"/>
    <col min="8213" max="8213" width="17.85546875" style="2" customWidth="1"/>
    <col min="8214" max="8214" width="12.5703125" style="2" customWidth="1"/>
    <col min="8215" max="8215" width="14.85546875" style="2" customWidth="1"/>
    <col min="8216" max="8216" width="12.5703125" style="2" customWidth="1"/>
    <col min="8217" max="8217" width="17.42578125" style="2" customWidth="1"/>
    <col min="8218" max="8218" width="12.5703125" style="2" customWidth="1"/>
    <col min="8219" max="8219" width="15" style="2" customWidth="1"/>
    <col min="8220" max="8220" width="12.5703125" style="2" customWidth="1"/>
    <col min="8221" max="8221" width="15.85546875" style="2" customWidth="1"/>
    <col min="8222" max="8222" width="12.5703125" style="2" customWidth="1"/>
    <col min="8223" max="8223" width="13.5703125" style="2" customWidth="1"/>
    <col min="8224" max="8224" width="12.5703125" style="2" customWidth="1"/>
    <col min="8225" max="8225" width="15.85546875" style="2" customWidth="1"/>
    <col min="8226" max="8226" width="12.140625" style="2" customWidth="1"/>
    <col min="8227" max="8227" width="14.7109375" style="2" customWidth="1"/>
    <col min="8228" max="8228" width="12.140625" style="2" customWidth="1"/>
    <col min="8229" max="8229" width="15" style="2" customWidth="1"/>
    <col min="8230" max="8230" width="16.140625" style="2" customWidth="1"/>
    <col min="8231" max="8395" width="11.42578125" style="2"/>
    <col min="8396" max="8396" width="2.85546875" style="2" customWidth="1"/>
    <col min="8397" max="8397" width="12.7109375" style="2" customWidth="1"/>
    <col min="8398" max="8398" width="55.28515625" style="2" customWidth="1"/>
    <col min="8399" max="8399" width="11.85546875" style="2" customWidth="1"/>
    <col min="8400" max="8400" width="13" style="2" customWidth="1"/>
    <col min="8401" max="8401" width="13.5703125" style="2" customWidth="1"/>
    <col min="8402" max="8402" width="18.7109375" style="2" customWidth="1"/>
    <col min="8403" max="8403" width="11.42578125" style="2"/>
    <col min="8404" max="8404" width="12.5703125" style="2" bestFit="1" customWidth="1"/>
    <col min="8405" max="8405" width="11.5703125" style="2" bestFit="1" customWidth="1"/>
    <col min="8406" max="8406" width="12.42578125" style="2" bestFit="1" customWidth="1"/>
    <col min="8407" max="8459" width="11.42578125" style="2"/>
    <col min="8460" max="8460" width="9" style="2" customWidth="1"/>
    <col min="8461" max="8461" width="50" style="2" customWidth="1"/>
    <col min="8462" max="8462" width="7.140625" style="2" customWidth="1"/>
    <col min="8463" max="8463" width="10" style="2" customWidth="1"/>
    <col min="8464" max="8464" width="9.85546875" style="2" customWidth="1"/>
    <col min="8465" max="8465" width="16" style="2" customWidth="1"/>
    <col min="8466" max="8466" width="12.5703125" style="2" customWidth="1"/>
    <col min="8467" max="8467" width="14.85546875" style="2" customWidth="1"/>
    <col min="8468" max="8468" width="12.5703125" style="2" customWidth="1"/>
    <col min="8469" max="8469" width="17.85546875" style="2" customWidth="1"/>
    <col min="8470" max="8470" width="12.5703125" style="2" customWidth="1"/>
    <col min="8471" max="8471" width="14.85546875" style="2" customWidth="1"/>
    <col min="8472" max="8472" width="12.5703125" style="2" customWidth="1"/>
    <col min="8473" max="8473" width="17.42578125" style="2" customWidth="1"/>
    <col min="8474" max="8474" width="12.5703125" style="2" customWidth="1"/>
    <col min="8475" max="8475" width="15" style="2" customWidth="1"/>
    <col min="8476" max="8476" width="12.5703125" style="2" customWidth="1"/>
    <col min="8477" max="8477" width="15.85546875" style="2" customWidth="1"/>
    <col min="8478" max="8478" width="12.5703125" style="2" customWidth="1"/>
    <col min="8479" max="8479" width="13.5703125" style="2" customWidth="1"/>
    <col min="8480" max="8480" width="12.5703125" style="2" customWidth="1"/>
    <col min="8481" max="8481" width="15.85546875" style="2" customWidth="1"/>
    <col min="8482" max="8482" width="12.140625" style="2" customWidth="1"/>
    <col min="8483" max="8483" width="14.7109375" style="2" customWidth="1"/>
    <col min="8484" max="8484" width="12.140625" style="2" customWidth="1"/>
    <col min="8485" max="8485" width="15" style="2" customWidth="1"/>
    <col min="8486" max="8486" width="16.140625" style="2" customWidth="1"/>
    <col min="8487" max="8651" width="11.42578125" style="2"/>
    <col min="8652" max="8652" width="2.85546875" style="2" customWidth="1"/>
    <col min="8653" max="8653" width="12.7109375" style="2" customWidth="1"/>
    <col min="8654" max="8654" width="55.28515625" style="2" customWidth="1"/>
    <col min="8655" max="8655" width="11.85546875" style="2" customWidth="1"/>
    <col min="8656" max="8656" width="13" style="2" customWidth="1"/>
    <col min="8657" max="8657" width="13.5703125" style="2" customWidth="1"/>
    <col min="8658" max="8658" width="18.7109375" style="2" customWidth="1"/>
    <col min="8659" max="8659" width="11.42578125" style="2"/>
    <col min="8660" max="8660" width="12.5703125" style="2" bestFit="1" customWidth="1"/>
    <col min="8661" max="8661" width="11.5703125" style="2" bestFit="1" customWidth="1"/>
    <col min="8662" max="8662" width="12.42578125" style="2" bestFit="1" customWidth="1"/>
    <col min="8663" max="8715" width="11.42578125" style="2"/>
    <col min="8716" max="8716" width="9" style="2" customWidth="1"/>
    <col min="8717" max="8717" width="50" style="2" customWidth="1"/>
    <col min="8718" max="8718" width="7.140625" style="2" customWidth="1"/>
    <col min="8719" max="8719" width="10" style="2" customWidth="1"/>
    <col min="8720" max="8720" width="9.85546875" style="2" customWidth="1"/>
    <col min="8721" max="8721" width="16" style="2" customWidth="1"/>
    <col min="8722" max="8722" width="12.5703125" style="2" customWidth="1"/>
    <col min="8723" max="8723" width="14.85546875" style="2" customWidth="1"/>
    <col min="8724" max="8724" width="12.5703125" style="2" customWidth="1"/>
    <col min="8725" max="8725" width="17.85546875" style="2" customWidth="1"/>
    <col min="8726" max="8726" width="12.5703125" style="2" customWidth="1"/>
    <col min="8727" max="8727" width="14.85546875" style="2" customWidth="1"/>
    <col min="8728" max="8728" width="12.5703125" style="2" customWidth="1"/>
    <col min="8729" max="8729" width="17.42578125" style="2" customWidth="1"/>
    <col min="8730" max="8730" width="12.5703125" style="2" customWidth="1"/>
    <col min="8731" max="8731" width="15" style="2" customWidth="1"/>
    <col min="8732" max="8732" width="12.5703125" style="2" customWidth="1"/>
    <col min="8733" max="8733" width="15.85546875" style="2" customWidth="1"/>
    <col min="8734" max="8734" width="12.5703125" style="2" customWidth="1"/>
    <col min="8735" max="8735" width="13.5703125" style="2" customWidth="1"/>
    <col min="8736" max="8736" width="12.5703125" style="2" customWidth="1"/>
    <col min="8737" max="8737" width="15.85546875" style="2" customWidth="1"/>
    <col min="8738" max="8738" width="12.140625" style="2" customWidth="1"/>
    <col min="8739" max="8739" width="14.7109375" style="2" customWidth="1"/>
    <col min="8740" max="8740" width="12.140625" style="2" customWidth="1"/>
    <col min="8741" max="8741" width="15" style="2" customWidth="1"/>
    <col min="8742" max="8742" width="16.140625" style="2" customWidth="1"/>
    <col min="8743" max="8907" width="11.42578125" style="2"/>
    <col min="8908" max="8908" width="2.85546875" style="2" customWidth="1"/>
    <col min="8909" max="8909" width="12.7109375" style="2" customWidth="1"/>
    <col min="8910" max="8910" width="55.28515625" style="2" customWidth="1"/>
    <col min="8911" max="8911" width="11.85546875" style="2" customWidth="1"/>
    <col min="8912" max="8912" width="13" style="2" customWidth="1"/>
    <col min="8913" max="8913" width="13.5703125" style="2" customWidth="1"/>
    <col min="8914" max="8914" width="18.7109375" style="2" customWidth="1"/>
    <col min="8915" max="8915" width="11.42578125" style="2"/>
    <col min="8916" max="8916" width="12.5703125" style="2" bestFit="1" customWidth="1"/>
    <col min="8917" max="8917" width="11.5703125" style="2" bestFit="1" customWidth="1"/>
    <col min="8918" max="8918" width="12.42578125" style="2" bestFit="1" customWidth="1"/>
    <col min="8919" max="8971" width="11.42578125" style="2"/>
    <col min="8972" max="8972" width="9" style="2" customWidth="1"/>
    <col min="8973" max="8973" width="50" style="2" customWidth="1"/>
    <col min="8974" max="8974" width="7.140625" style="2" customWidth="1"/>
    <col min="8975" max="8975" width="10" style="2" customWidth="1"/>
    <col min="8976" max="8976" width="9.85546875" style="2" customWidth="1"/>
    <col min="8977" max="8977" width="16" style="2" customWidth="1"/>
    <col min="8978" max="8978" width="12.5703125" style="2" customWidth="1"/>
    <col min="8979" max="8979" width="14.85546875" style="2" customWidth="1"/>
    <col min="8980" max="8980" width="12.5703125" style="2" customWidth="1"/>
    <col min="8981" max="8981" width="17.85546875" style="2" customWidth="1"/>
    <col min="8982" max="8982" width="12.5703125" style="2" customWidth="1"/>
    <col min="8983" max="8983" width="14.85546875" style="2" customWidth="1"/>
    <col min="8984" max="8984" width="12.5703125" style="2" customWidth="1"/>
    <col min="8985" max="8985" width="17.42578125" style="2" customWidth="1"/>
    <col min="8986" max="8986" width="12.5703125" style="2" customWidth="1"/>
    <col min="8987" max="8987" width="15" style="2" customWidth="1"/>
    <col min="8988" max="8988" width="12.5703125" style="2" customWidth="1"/>
    <col min="8989" max="8989" width="15.85546875" style="2" customWidth="1"/>
    <col min="8990" max="8990" width="12.5703125" style="2" customWidth="1"/>
    <col min="8991" max="8991" width="13.5703125" style="2" customWidth="1"/>
    <col min="8992" max="8992" width="12.5703125" style="2" customWidth="1"/>
    <col min="8993" max="8993" width="15.85546875" style="2" customWidth="1"/>
    <col min="8994" max="8994" width="12.140625" style="2" customWidth="1"/>
    <col min="8995" max="8995" width="14.7109375" style="2" customWidth="1"/>
    <col min="8996" max="8996" width="12.140625" style="2" customWidth="1"/>
    <col min="8997" max="8997" width="15" style="2" customWidth="1"/>
    <col min="8998" max="8998" width="16.140625" style="2" customWidth="1"/>
    <col min="8999" max="9163" width="11.42578125" style="2"/>
    <col min="9164" max="9164" width="2.85546875" style="2" customWidth="1"/>
    <col min="9165" max="9165" width="12.7109375" style="2" customWidth="1"/>
    <col min="9166" max="9166" width="55.28515625" style="2" customWidth="1"/>
    <col min="9167" max="9167" width="11.85546875" style="2" customWidth="1"/>
    <col min="9168" max="9168" width="13" style="2" customWidth="1"/>
    <col min="9169" max="9169" width="13.5703125" style="2" customWidth="1"/>
    <col min="9170" max="9170" width="18.7109375" style="2" customWidth="1"/>
    <col min="9171" max="9171" width="11.42578125" style="2"/>
    <col min="9172" max="9172" width="12.5703125" style="2" bestFit="1" customWidth="1"/>
    <col min="9173" max="9173" width="11.5703125" style="2" bestFit="1" customWidth="1"/>
    <col min="9174" max="9174" width="12.42578125" style="2" bestFit="1" customWidth="1"/>
    <col min="9175" max="9227" width="11.42578125" style="2"/>
    <col min="9228" max="9228" width="9" style="2" customWidth="1"/>
    <col min="9229" max="9229" width="50" style="2" customWidth="1"/>
    <col min="9230" max="9230" width="7.140625" style="2" customWidth="1"/>
    <col min="9231" max="9231" width="10" style="2" customWidth="1"/>
    <col min="9232" max="9232" width="9.85546875" style="2" customWidth="1"/>
    <col min="9233" max="9233" width="16" style="2" customWidth="1"/>
    <col min="9234" max="9234" width="12.5703125" style="2" customWidth="1"/>
    <col min="9235" max="9235" width="14.85546875" style="2" customWidth="1"/>
    <col min="9236" max="9236" width="12.5703125" style="2" customWidth="1"/>
    <col min="9237" max="9237" width="17.85546875" style="2" customWidth="1"/>
    <col min="9238" max="9238" width="12.5703125" style="2" customWidth="1"/>
    <col min="9239" max="9239" width="14.85546875" style="2" customWidth="1"/>
    <col min="9240" max="9240" width="12.5703125" style="2" customWidth="1"/>
    <col min="9241" max="9241" width="17.42578125" style="2" customWidth="1"/>
    <col min="9242" max="9242" width="12.5703125" style="2" customWidth="1"/>
    <col min="9243" max="9243" width="15" style="2" customWidth="1"/>
    <col min="9244" max="9244" width="12.5703125" style="2" customWidth="1"/>
    <col min="9245" max="9245" width="15.85546875" style="2" customWidth="1"/>
    <col min="9246" max="9246" width="12.5703125" style="2" customWidth="1"/>
    <col min="9247" max="9247" width="13.5703125" style="2" customWidth="1"/>
    <col min="9248" max="9248" width="12.5703125" style="2" customWidth="1"/>
    <col min="9249" max="9249" width="15.85546875" style="2" customWidth="1"/>
    <col min="9250" max="9250" width="12.140625" style="2" customWidth="1"/>
    <col min="9251" max="9251" width="14.7109375" style="2" customWidth="1"/>
    <col min="9252" max="9252" width="12.140625" style="2" customWidth="1"/>
    <col min="9253" max="9253" width="15" style="2" customWidth="1"/>
    <col min="9254" max="9254" width="16.140625" style="2" customWidth="1"/>
    <col min="9255" max="9419" width="11.42578125" style="2"/>
    <col min="9420" max="9420" width="2.85546875" style="2" customWidth="1"/>
    <col min="9421" max="9421" width="12.7109375" style="2" customWidth="1"/>
    <col min="9422" max="9422" width="55.28515625" style="2" customWidth="1"/>
    <col min="9423" max="9423" width="11.85546875" style="2" customWidth="1"/>
    <col min="9424" max="9424" width="13" style="2" customWidth="1"/>
    <col min="9425" max="9425" width="13.5703125" style="2" customWidth="1"/>
    <col min="9426" max="9426" width="18.7109375" style="2" customWidth="1"/>
    <col min="9427" max="9427" width="11.42578125" style="2"/>
    <col min="9428" max="9428" width="12.5703125" style="2" bestFit="1" customWidth="1"/>
    <col min="9429" max="9429" width="11.5703125" style="2" bestFit="1" customWidth="1"/>
    <col min="9430" max="9430" width="12.42578125" style="2" bestFit="1" customWidth="1"/>
    <col min="9431" max="9483" width="11.42578125" style="2"/>
    <col min="9484" max="9484" width="9" style="2" customWidth="1"/>
    <col min="9485" max="9485" width="50" style="2" customWidth="1"/>
    <col min="9486" max="9486" width="7.140625" style="2" customWidth="1"/>
    <col min="9487" max="9487" width="10" style="2" customWidth="1"/>
    <col min="9488" max="9488" width="9.85546875" style="2" customWidth="1"/>
    <col min="9489" max="9489" width="16" style="2" customWidth="1"/>
    <col min="9490" max="9490" width="12.5703125" style="2" customWidth="1"/>
    <col min="9491" max="9491" width="14.85546875" style="2" customWidth="1"/>
    <col min="9492" max="9492" width="12.5703125" style="2" customWidth="1"/>
    <col min="9493" max="9493" width="17.85546875" style="2" customWidth="1"/>
    <col min="9494" max="9494" width="12.5703125" style="2" customWidth="1"/>
    <col min="9495" max="9495" width="14.85546875" style="2" customWidth="1"/>
    <col min="9496" max="9496" width="12.5703125" style="2" customWidth="1"/>
    <col min="9497" max="9497" width="17.42578125" style="2" customWidth="1"/>
    <col min="9498" max="9498" width="12.5703125" style="2" customWidth="1"/>
    <col min="9499" max="9499" width="15" style="2" customWidth="1"/>
    <col min="9500" max="9500" width="12.5703125" style="2" customWidth="1"/>
    <col min="9501" max="9501" width="15.85546875" style="2" customWidth="1"/>
    <col min="9502" max="9502" width="12.5703125" style="2" customWidth="1"/>
    <col min="9503" max="9503" width="13.5703125" style="2" customWidth="1"/>
    <col min="9504" max="9504" width="12.5703125" style="2" customWidth="1"/>
    <col min="9505" max="9505" width="15.85546875" style="2" customWidth="1"/>
    <col min="9506" max="9506" width="12.140625" style="2" customWidth="1"/>
    <col min="9507" max="9507" width="14.7109375" style="2" customWidth="1"/>
    <col min="9508" max="9508" width="12.140625" style="2" customWidth="1"/>
    <col min="9509" max="9509" width="15" style="2" customWidth="1"/>
    <col min="9510" max="9510" width="16.140625" style="2" customWidth="1"/>
    <col min="9511" max="9675" width="11.42578125" style="2"/>
    <col min="9676" max="9676" width="2.85546875" style="2" customWidth="1"/>
    <col min="9677" max="9677" width="12.7109375" style="2" customWidth="1"/>
    <col min="9678" max="9678" width="55.28515625" style="2" customWidth="1"/>
    <col min="9679" max="9679" width="11.85546875" style="2" customWidth="1"/>
    <col min="9680" max="9680" width="13" style="2" customWidth="1"/>
    <col min="9681" max="9681" width="13.5703125" style="2" customWidth="1"/>
    <col min="9682" max="9682" width="18.7109375" style="2" customWidth="1"/>
    <col min="9683" max="9683" width="11.42578125" style="2"/>
    <col min="9684" max="9684" width="12.5703125" style="2" bestFit="1" customWidth="1"/>
    <col min="9685" max="9685" width="11.5703125" style="2" bestFit="1" customWidth="1"/>
    <col min="9686" max="9686" width="12.42578125" style="2" bestFit="1" customWidth="1"/>
    <col min="9687" max="9739" width="11.42578125" style="2"/>
    <col min="9740" max="9740" width="9" style="2" customWidth="1"/>
    <col min="9741" max="9741" width="50" style="2" customWidth="1"/>
    <col min="9742" max="9742" width="7.140625" style="2" customWidth="1"/>
    <col min="9743" max="9743" width="10" style="2" customWidth="1"/>
    <col min="9744" max="9744" width="9.85546875" style="2" customWidth="1"/>
    <col min="9745" max="9745" width="16" style="2" customWidth="1"/>
    <col min="9746" max="9746" width="12.5703125" style="2" customWidth="1"/>
    <col min="9747" max="9747" width="14.85546875" style="2" customWidth="1"/>
    <col min="9748" max="9748" width="12.5703125" style="2" customWidth="1"/>
    <col min="9749" max="9749" width="17.85546875" style="2" customWidth="1"/>
    <col min="9750" max="9750" width="12.5703125" style="2" customWidth="1"/>
    <col min="9751" max="9751" width="14.85546875" style="2" customWidth="1"/>
    <col min="9752" max="9752" width="12.5703125" style="2" customWidth="1"/>
    <col min="9753" max="9753" width="17.42578125" style="2" customWidth="1"/>
    <col min="9754" max="9754" width="12.5703125" style="2" customWidth="1"/>
    <col min="9755" max="9755" width="15" style="2" customWidth="1"/>
    <col min="9756" max="9756" width="12.5703125" style="2" customWidth="1"/>
    <col min="9757" max="9757" width="15.85546875" style="2" customWidth="1"/>
    <col min="9758" max="9758" width="12.5703125" style="2" customWidth="1"/>
    <col min="9759" max="9759" width="13.5703125" style="2" customWidth="1"/>
    <col min="9760" max="9760" width="12.5703125" style="2" customWidth="1"/>
    <col min="9761" max="9761" width="15.85546875" style="2" customWidth="1"/>
    <col min="9762" max="9762" width="12.140625" style="2" customWidth="1"/>
    <col min="9763" max="9763" width="14.7109375" style="2" customWidth="1"/>
    <col min="9764" max="9764" width="12.140625" style="2" customWidth="1"/>
    <col min="9765" max="9765" width="15" style="2" customWidth="1"/>
    <col min="9766" max="9766" width="16.140625" style="2" customWidth="1"/>
    <col min="9767" max="9931" width="11.42578125" style="2"/>
    <col min="9932" max="9932" width="2.85546875" style="2" customWidth="1"/>
    <col min="9933" max="9933" width="12.7109375" style="2" customWidth="1"/>
    <col min="9934" max="9934" width="55.28515625" style="2" customWidth="1"/>
    <col min="9935" max="9935" width="11.85546875" style="2" customWidth="1"/>
    <col min="9936" max="9936" width="13" style="2" customWidth="1"/>
    <col min="9937" max="9937" width="13.5703125" style="2" customWidth="1"/>
    <col min="9938" max="9938" width="18.7109375" style="2" customWidth="1"/>
    <col min="9939" max="9939" width="11.42578125" style="2"/>
    <col min="9940" max="9940" width="12.5703125" style="2" bestFit="1" customWidth="1"/>
    <col min="9941" max="9941" width="11.5703125" style="2" bestFit="1" customWidth="1"/>
    <col min="9942" max="9942" width="12.42578125" style="2" bestFit="1" customWidth="1"/>
    <col min="9943" max="9995" width="11.42578125" style="2"/>
    <col min="9996" max="9996" width="9" style="2" customWidth="1"/>
    <col min="9997" max="9997" width="50" style="2" customWidth="1"/>
    <col min="9998" max="9998" width="7.140625" style="2" customWidth="1"/>
    <col min="9999" max="9999" width="10" style="2" customWidth="1"/>
    <col min="10000" max="10000" width="9.85546875" style="2" customWidth="1"/>
    <col min="10001" max="10001" width="16" style="2" customWidth="1"/>
    <col min="10002" max="10002" width="12.5703125" style="2" customWidth="1"/>
    <col min="10003" max="10003" width="14.85546875" style="2" customWidth="1"/>
    <col min="10004" max="10004" width="12.5703125" style="2" customWidth="1"/>
    <col min="10005" max="10005" width="17.85546875" style="2" customWidth="1"/>
    <col min="10006" max="10006" width="12.5703125" style="2" customWidth="1"/>
    <col min="10007" max="10007" width="14.85546875" style="2" customWidth="1"/>
    <col min="10008" max="10008" width="12.5703125" style="2" customWidth="1"/>
    <col min="10009" max="10009" width="17.42578125" style="2" customWidth="1"/>
    <col min="10010" max="10010" width="12.5703125" style="2" customWidth="1"/>
    <col min="10011" max="10011" width="15" style="2" customWidth="1"/>
    <col min="10012" max="10012" width="12.5703125" style="2" customWidth="1"/>
    <col min="10013" max="10013" width="15.85546875" style="2" customWidth="1"/>
    <col min="10014" max="10014" width="12.5703125" style="2" customWidth="1"/>
    <col min="10015" max="10015" width="13.5703125" style="2" customWidth="1"/>
    <col min="10016" max="10016" width="12.5703125" style="2" customWidth="1"/>
    <col min="10017" max="10017" width="15.85546875" style="2" customWidth="1"/>
    <col min="10018" max="10018" width="12.140625" style="2" customWidth="1"/>
    <col min="10019" max="10019" width="14.7109375" style="2" customWidth="1"/>
    <col min="10020" max="10020" width="12.140625" style="2" customWidth="1"/>
    <col min="10021" max="10021" width="15" style="2" customWidth="1"/>
    <col min="10022" max="10022" width="16.140625" style="2" customWidth="1"/>
    <col min="10023" max="10187" width="11.42578125" style="2"/>
    <col min="10188" max="10188" width="2.85546875" style="2" customWidth="1"/>
    <col min="10189" max="10189" width="12.7109375" style="2" customWidth="1"/>
    <col min="10190" max="10190" width="55.28515625" style="2" customWidth="1"/>
    <col min="10191" max="10191" width="11.85546875" style="2" customWidth="1"/>
    <col min="10192" max="10192" width="13" style="2" customWidth="1"/>
    <col min="10193" max="10193" width="13.5703125" style="2" customWidth="1"/>
    <col min="10194" max="10194" width="18.7109375" style="2" customWidth="1"/>
    <col min="10195" max="10195" width="11.42578125" style="2"/>
    <col min="10196" max="10196" width="12.5703125" style="2" bestFit="1" customWidth="1"/>
    <col min="10197" max="10197" width="11.5703125" style="2" bestFit="1" customWidth="1"/>
    <col min="10198" max="10198" width="12.42578125" style="2" bestFit="1" customWidth="1"/>
    <col min="10199" max="10251" width="11.42578125" style="2"/>
    <col min="10252" max="10252" width="9" style="2" customWidth="1"/>
    <col min="10253" max="10253" width="50" style="2" customWidth="1"/>
    <col min="10254" max="10254" width="7.140625" style="2" customWidth="1"/>
    <col min="10255" max="10255" width="10" style="2" customWidth="1"/>
    <col min="10256" max="10256" width="9.85546875" style="2" customWidth="1"/>
    <col min="10257" max="10257" width="16" style="2" customWidth="1"/>
    <col min="10258" max="10258" width="12.5703125" style="2" customWidth="1"/>
    <col min="10259" max="10259" width="14.85546875" style="2" customWidth="1"/>
    <col min="10260" max="10260" width="12.5703125" style="2" customWidth="1"/>
    <col min="10261" max="10261" width="17.85546875" style="2" customWidth="1"/>
    <col min="10262" max="10262" width="12.5703125" style="2" customWidth="1"/>
    <col min="10263" max="10263" width="14.85546875" style="2" customWidth="1"/>
    <col min="10264" max="10264" width="12.5703125" style="2" customWidth="1"/>
    <col min="10265" max="10265" width="17.42578125" style="2" customWidth="1"/>
    <col min="10266" max="10266" width="12.5703125" style="2" customWidth="1"/>
    <col min="10267" max="10267" width="15" style="2" customWidth="1"/>
    <col min="10268" max="10268" width="12.5703125" style="2" customWidth="1"/>
    <col min="10269" max="10269" width="15.85546875" style="2" customWidth="1"/>
    <col min="10270" max="10270" width="12.5703125" style="2" customWidth="1"/>
    <col min="10271" max="10271" width="13.5703125" style="2" customWidth="1"/>
    <col min="10272" max="10272" width="12.5703125" style="2" customWidth="1"/>
    <col min="10273" max="10273" width="15.85546875" style="2" customWidth="1"/>
    <col min="10274" max="10274" width="12.140625" style="2" customWidth="1"/>
    <col min="10275" max="10275" width="14.7109375" style="2" customWidth="1"/>
    <col min="10276" max="10276" width="12.140625" style="2" customWidth="1"/>
    <col min="10277" max="10277" width="15" style="2" customWidth="1"/>
    <col min="10278" max="10278" width="16.140625" style="2" customWidth="1"/>
    <col min="10279" max="10443" width="11.42578125" style="2"/>
    <col min="10444" max="10444" width="2.85546875" style="2" customWidth="1"/>
    <col min="10445" max="10445" width="12.7109375" style="2" customWidth="1"/>
    <col min="10446" max="10446" width="55.28515625" style="2" customWidth="1"/>
    <col min="10447" max="10447" width="11.85546875" style="2" customWidth="1"/>
    <col min="10448" max="10448" width="13" style="2" customWidth="1"/>
    <col min="10449" max="10449" width="13.5703125" style="2" customWidth="1"/>
    <col min="10450" max="10450" width="18.7109375" style="2" customWidth="1"/>
    <col min="10451" max="10451" width="11.42578125" style="2"/>
    <col min="10452" max="10452" width="12.5703125" style="2" bestFit="1" customWidth="1"/>
    <col min="10453" max="10453" width="11.5703125" style="2" bestFit="1" customWidth="1"/>
    <col min="10454" max="10454" width="12.42578125" style="2" bestFit="1" customWidth="1"/>
    <col min="10455" max="10507" width="11.42578125" style="2"/>
    <col min="10508" max="10508" width="9" style="2" customWidth="1"/>
    <col min="10509" max="10509" width="50" style="2" customWidth="1"/>
    <col min="10510" max="10510" width="7.140625" style="2" customWidth="1"/>
    <col min="10511" max="10511" width="10" style="2" customWidth="1"/>
    <col min="10512" max="10512" width="9.85546875" style="2" customWidth="1"/>
    <col min="10513" max="10513" width="16" style="2" customWidth="1"/>
    <col min="10514" max="10514" width="12.5703125" style="2" customWidth="1"/>
    <col min="10515" max="10515" width="14.85546875" style="2" customWidth="1"/>
    <col min="10516" max="10516" width="12.5703125" style="2" customWidth="1"/>
    <col min="10517" max="10517" width="17.85546875" style="2" customWidth="1"/>
    <col min="10518" max="10518" width="12.5703125" style="2" customWidth="1"/>
    <col min="10519" max="10519" width="14.85546875" style="2" customWidth="1"/>
    <col min="10520" max="10520" width="12.5703125" style="2" customWidth="1"/>
    <col min="10521" max="10521" width="17.42578125" style="2" customWidth="1"/>
    <col min="10522" max="10522" width="12.5703125" style="2" customWidth="1"/>
    <col min="10523" max="10523" width="15" style="2" customWidth="1"/>
    <col min="10524" max="10524" width="12.5703125" style="2" customWidth="1"/>
    <col min="10525" max="10525" width="15.85546875" style="2" customWidth="1"/>
    <col min="10526" max="10526" width="12.5703125" style="2" customWidth="1"/>
    <col min="10527" max="10527" width="13.5703125" style="2" customWidth="1"/>
    <col min="10528" max="10528" width="12.5703125" style="2" customWidth="1"/>
    <col min="10529" max="10529" width="15.85546875" style="2" customWidth="1"/>
    <col min="10530" max="10530" width="12.140625" style="2" customWidth="1"/>
    <col min="10531" max="10531" width="14.7109375" style="2" customWidth="1"/>
    <col min="10532" max="10532" width="12.140625" style="2" customWidth="1"/>
    <col min="10533" max="10533" width="15" style="2" customWidth="1"/>
    <col min="10534" max="10534" width="16.140625" style="2" customWidth="1"/>
    <col min="10535" max="10699" width="11.42578125" style="2"/>
    <col min="10700" max="10700" width="2.85546875" style="2" customWidth="1"/>
    <col min="10701" max="10701" width="12.7109375" style="2" customWidth="1"/>
    <col min="10702" max="10702" width="55.28515625" style="2" customWidth="1"/>
    <col min="10703" max="10703" width="11.85546875" style="2" customWidth="1"/>
    <col min="10704" max="10704" width="13" style="2" customWidth="1"/>
    <col min="10705" max="10705" width="13.5703125" style="2" customWidth="1"/>
    <col min="10706" max="10706" width="18.7109375" style="2" customWidth="1"/>
    <col min="10707" max="10707" width="11.42578125" style="2"/>
    <col min="10708" max="10708" width="12.5703125" style="2" bestFit="1" customWidth="1"/>
    <col min="10709" max="10709" width="11.5703125" style="2" bestFit="1" customWidth="1"/>
    <col min="10710" max="10710" width="12.42578125" style="2" bestFit="1" customWidth="1"/>
    <col min="10711" max="10763" width="11.42578125" style="2"/>
    <col min="10764" max="10764" width="9" style="2" customWidth="1"/>
    <col min="10765" max="10765" width="50" style="2" customWidth="1"/>
    <col min="10766" max="10766" width="7.140625" style="2" customWidth="1"/>
    <col min="10767" max="10767" width="10" style="2" customWidth="1"/>
    <col min="10768" max="10768" width="9.85546875" style="2" customWidth="1"/>
    <col min="10769" max="10769" width="16" style="2" customWidth="1"/>
    <col min="10770" max="10770" width="12.5703125" style="2" customWidth="1"/>
    <col min="10771" max="10771" width="14.85546875" style="2" customWidth="1"/>
    <col min="10772" max="10772" width="12.5703125" style="2" customWidth="1"/>
    <col min="10773" max="10773" width="17.85546875" style="2" customWidth="1"/>
    <col min="10774" max="10774" width="12.5703125" style="2" customWidth="1"/>
    <col min="10775" max="10775" width="14.85546875" style="2" customWidth="1"/>
    <col min="10776" max="10776" width="12.5703125" style="2" customWidth="1"/>
    <col min="10777" max="10777" width="17.42578125" style="2" customWidth="1"/>
    <col min="10778" max="10778" width="12.5703125" style="2" customWidth="1"/>
    <col min="10779" max="10779" width="15" style="2" customWidth="1"/>
    <col min="10780" max="10780" width="12.5703125" style="2" customWidth="1"/>
    <col min="10781" max="10781" width="15.85546875" style="2" customWidth="1"/>
    <col min="10782" max="10782" width="12.5703125" style="2" customWidth="1"/>
    <col min="10783" max="10783" width="13.5703125" style="2" customWidth="1"/>
    <col min="10784" max="10784" width="12.5703125" style="2" customWidth="1"/>
    <col min="10785" max="10785" width="15.85546875" style="2" customWidth="1"/>
    <col min="10786" max="10786" width="12.140625" style="2" customWidth="1"/>
    <col min="10787" max="10787" width="14.7109375" style="2" customWidth="1"/>
    <col min="10788" max="10788" width="12.140625" style="2" customWidth="1"/>
    <col min="10789" max="10789" width="15" style="2" customWidth="1"/>
    <col min="10790" max="10790" width="16.140625" style="2" customWidth="1"/>
    <col min="10791" max="10955" width="11.42578125" style="2"/>
    <col min="10956" max="10956" width="2.85546875" style="2" customWidth="1"/>
    <col min="10957" max="10957" width="12.7109375" style="2" customWidth="1"/>
    <col min="10958" max="10958" width="55.28515625" style="2" customWidth="1"/>
    <col min="10959" max="10959" width="11.85546875" style="2" customWidth="1"/>
    <col min="10960" max="10960" width="13" style="2" customWidth="1"/>
    <col min="10961" max="10961" width="13.5703125" style="2" customWidth="1"/>
    <col min="10962" max="10962" width="18.7109375" style="2" customWidth="1"/>
    <col min="10963" max="10963" width="11.42578125" style="2"/>
    <col min="10964" max="10964" width="12.5703125" style="2" bestFit="1" customWidth="1"/>
    <col min="10965" max="10965" width="11.5703125" style="2" bestFit="1" customWidth="1"/>
    <col min="10966" max="10966" width="12.42578125" style="2" bestFit="1" customWidth="1"/>
    <col min="10967" max="11019" width="11.42578125" style="2"/>
    <col min="11020" max="11020" width="9" style="2" customWidth="1"/>
    <col min="11021" max="11021" width="50" style="2" customWidth="1"/>
    <col min="11022" max="11022" width="7.140625" style="2" customWidth="1"/>
    <col min="11023" max="11023" width="10" style="2" customWidth="1"/>
    <col min="11024" max="11024" width="9.85546875" style="2" customWidth="1"/>
    <col min="11025" max="11025" width="16" style="2" customWidth="1"/>
    <col min="11026" max="11026" width="12.5703125" style="2" customWidth="1"/>
    <col min="11027" max="11027" width="14.85546875" style="2" customWidth="1"/>
    <col min="11028" max="11028" width="12.5703125" style="2" customWidth="1"/>
    <col min="11029" max="11029" width="17.85546875" style="2" customWidth="1"/>
    <col min="11030" max="11030" width="12.5703125" style="2" customWidth="1"/>
    <col min="11031" max="11031" width="14.85546875" style="2" customWidth="1"/>
    <col min="11032" max="11032" width="12.5703125" style="2" customWidth="1"/>
    <col min="11033" max="11033" width="17.42578125" style="2" customWidth="1"/>
    <col min="11034" max="11034" width="12.5703125" style="2" customWidth="1"/>
    <col min="11035" max="11035" width="15" style="2" customWidth="1"/>
    <col min="11036" max="11036" width="12.5703125" style="2" customWidth="1"/>
    <col min="11037" max="11037" width="15.85546875" style="2" customWidth="1"/>
    <col min="11038" max="11038" width="12.5703125" style="2" customWidth="1"/>
    <col min="11039" max="11039" width="13.5703125" style="2" customWidth="1"/>
    <col min="11040" max="11040" width="12.5703125" style="2" customWidth="1"/>
    <col min="11041" max="11041" width="15.85546875" style="2" customWidth="1"/>
    <col min="11042" max="11042" width="12.140625" style="2" customWidth="1"/>
    <col min="11043" max="11043" width="14.7109375" style="2" customWidth="1"/>
    <col min="11044" max="11044" width="12.140625" style="2" customWidth="1"/>
    <col min="11045" max="11045" width="15" style="2" customWidth="1"/>
    <col min="11046" max="11046" width="16.140625" style="2" customWidth="1"/>
    <col min="11047" max="11211" width="11.42578125" style="2"/>
    <col min="11212" max="11212" width="2.85546875" style="2" customWidth="1"/>
    <col min="11213" max="11213" width="12.7109375" style="2" customWidth="1"/>
    <col min="11214" max="11214" width="55.28515625" style="2" customWidth="1"/>
    <col min="11215" max="11215" width="11.85546875" style="2" customWidth="1"/>
    <col min="11216" max="11216" width="13" style="2" customWidth="1"/>
    <col min="11217" max="11217" width="13.5703125" style="2" customWidth="1"/>
    <col min="11218" max="11218" width="18.7109375" style="2" customWidth="1"/>
    <col min="11219" max="11219" width="11.42578125" style="2"/>
    <col min="11220" max="11220" width="12.5703125" style="2" bestFit="1" customWidth="1"/>
    <col min="11221" max="11221" width="11.5703125" style="2" bestFit="1" customWidth="1"/>
    <col min="11222" max="11222" width="12.42578125" style="2" bestFit="1" customWidth="1"/>
    <col min="11223" max="11275" width="11.42578125" style="2"/>
    <col min="11276" max="11276" width="9" style="2" customWidth="1"/>
    <col min="11277" max="11277" width="50" style="2" customWidth="1"/>
    <col min="11278" max="11278" width="7.140625" style="2" customWidth="1"/>
    <col min="11279" max="11279" width="10" style="2" customWidth="1"/>
    <col min="11280" max="11280" width="9.85546875" style="2" customWidth="1"/>
    <col min="11281" max="11281" width="16" style="2" customWidth="1"/>
    <col min="11282" max="11282" width="12.5703125" style="2" customWidth="1"/>
    <col min="11283" max="11283" width="14.85546875" style="2" customWidth="1"/>
    <col min="11284" max="11284" width="12.5703125" style="2" customWidth="1"/>
    <col min="11285" max="11285" width="17.85546875" style="2" customWidth="1"/>
    <col min="11286" max="11286" width="12.5703125" style="2" customWidth="1"/>
    <col min="11287" max="11287" width="14.85546875" style="2" customWidth="1"/>
    <col min="11288" max="11288" width="12.5703125" style="2" customWidth="1"/>
    <col min="11289" max="11289" width="17.42578125" style="2" customWidth="1"/>
    <col min="11290" max="11290" width="12.5703125" style="2" customWidth="1"/>
    <col min="11291" max="11291" width="15" style="2" customWidth="1"/>
    <col min="11292" max="11292" width="12.5703125" style="2" customWidth="1"/>
    <col min="11293" max="11293" width="15.85546875" style="2" customWidth="1"/>
    <col min="11294" max="11294" width="12.5703125" style="2" customWidth="1"/>
    <col min="11295" max="11295" width="13.5703125" style="2" customWidth="1"/>
    <col min="11296" max="11296" width="12.5703125" style="2" customWidth="1"/>
    <col min="11297" max="11297" width="15.85546875" style="2" customWidth="1"/>
    <col min="11298" max="11298" width="12.140625" style="2" customWidth="1"/>
    <col min="11299" max="11299" width="14.7109375" style="2" customWidth="1"/>
    <col min="11300" max="11300" width="12.140625" style="2" customWidth="1"/>
    <col min="11301" max="11301" width="15" style="2" customWidth="1"/>
    <col min="11302" max="11302" width="16.140625" style="2" customWidth="1"/>
    <col min="11303" max="11467" width="11.42578125" style="2"/>
    <col min="11468" max="11468" width="2.85546875" style="2" customWidth="1"/>
    <col min="11469" max="11469" width="12.7109375" style="2" customWidth="1"/>
    <col min="11470" max="11470" width="55.28515625" style="2" customWidth="1"/>
    <col min="11471" max="11471" width="11.85546875" style="2" customWidth="1"/>
    <col min="11472" max="11472" width="13" style="2" customWidth="1"/>
    <col min="11473" max="11473" width="13.5703125" style="2" customWidth="1"/>
    <col min="11474" max="11474" width="18.7109375" style="2" customWidth="1"/>
    <col min="11475" max="11475" width="11.42578125" style="2"/>
    <col min="11476" max="11476" width="12.5703125" style="2" bestFit="1" customWidth="1"/>
    <col min="11477" max="11477" width="11.5703125" style="2" bestFit="1" customWidth="1"/>
    <col min="11478" max="11478" width="12.42578125" style="2" bestFit="1" customWidth="1"/>
    <col min="11479" max="11531" width="11.42578125" style="2"/>
    <col min="11532" max="11532" width="9" style="2" customWidth="1"/>
    <col min="11533" max="11533" width="50" style="2" customWidth="1"/>
    <col min="11534" max="11534" width="7.140625" style="2" customWidth="1"/>
    <col min="11535" max="11535" width="10" style="2" customWidth="1"/>
    <col min="11536" max="11536" width="9.85546875" style="2" customWidth="1"/>
    <col min="11537" max="11537" width="16" style="2" customWidth="1"/>
    <col min="11538" max="11538" width="12.5703125" style="2" customWidth="1"/>
    <col min="11539" max="11539" width="14.85546875" style="2" customWidth="1"/>
    <col min="11540" max="11540" width="12.5703125" style="2" customWidth="1"/>
    <col min="11541" max="11541" width="17.85546875" style="2" customWidth="1"/>
    <col min="11542" max="11542" width="12.5703125" style="2" customWidth="1"/>
    <col min="11543" max="11543" width="14.85546875" style="2" customWidth="1"/>
    <col min="11544" max="11544" width="12.5703125" style="2" customWidth="1"/>
    <col min="11545" max="11545" width="17.42578125" style="2" customWidth="1"/>
    <col min="11546" max="11546" width="12.5703125" style="2" customWidth="1"/>
    <col min="11547" max="11547" width="15" style="2" customWidth="1"/>
    <col min="11548" max="11548" width="12.5703125" style="2" customWidth="1"/>
    <col min="11549" max="11549" width="15.85546875" style="2" customWidth="1"/>
    <col min="11550" max="11550" width="12.5703125" style="2" customWidth="1"/>
    <col min="11551" max="11551" width="13.5703125" style="2" customWidth="1"/>
    <col min="11552" max="11552" width="12.5703125" style="2" customWidth="1"/>
    <col min="11553" max="11553" width="15.85546875" style="2" customWidth="1"/>
    <col min="11554" max="11554" width="12.140625" style="2" customWidth="1"/>
    <col min="11555" max="11555" width="14.7109375" style="2" customWidth="1"/>
    <col min="11556" max="11556" width="12.140625" style="2" customWidth="1"/>
    <col min="11557" max="11557" width="15" style="2" customWidth="1"/>
    <col min="11558" max="11558" width="16.140625" style="2" customWidth="1"/>
    <col min="11559" max="11723" width="11.42578125" style="2"/>
    <col min="11724" max="11724" width="2.85546875" style="2" customWidth="1"/>
    <col min="11725" max="11725" width="12.7109375" style="2" customWidth="1"/>
    <col min="11726" max="11726" width="55.28515625" style="2" customWidth="1"/>
    <col min="11727" max="11727" width="11.85546875" style="2" customWidth="1"/>
    <col min="11728" max="11728" width="13" style="2" customWidth="1"/>
    <col min="11729" max="11729" width="13.5703125" style="2" customWidth="1"/>
    <col min="11730" max="11730" width="18.7109375" style="2" customWidth="1"/>
    <col min="11731" max="11731" width="11.42578125" style="2"/>
    <col min="11732" max="11732" width="12.5703125" style="2" bestFit="1" customWidth="1"/>
    <col min="11733" max="11733" width="11.5703125" style="2" bestFit="1" customWidth="1"/>
    <col min="11734" max="11734" width="12.42578125" style="2" bestFit="1" customWidth="1"/>
    <col min="11735" max="11787" width="11.42578125" style="2"/>
    <col min="11788" max="11788" width="9" style="2" customWidth="1"/>
    <col min="11789" max="11789" width="50" style="2" customWidth="1"/>
    <col min="11790" max="11790" width="7.140625" style="2" customWidth="1"/>
    <col min="11791" max="11791" width="10" style="2" customWidth="1"/>
    <col min="11792" max="11792" width="9.85546875" style="2" customWidth="1"/>
    <col min="11793" max="11793" width="16" style="2" customWidth="1"/>
    <col min="11794" max="11794" width="12.5703125" style="2" customWidth="1"/>
    <col min="11795" max="11795" width="14.85546875" style="2" customWidth="1"/>
    <col min="11796" max="11796" width="12.5703125" style="2" customWidth="1"/>
    <col min="11797" max="11797" width="17.85546875" style="2" customWidth="1"/>
    <col min="11798" max="11798" width="12.5703125" style="2" customWidth="1"/>
    <col min="11799" max="11799" width="14.85546875" style="2" customWidth="1"/>
    <col min="11800" max="11800" width="12.5703125" style="2" customWidth="1"/>
    <col min="11801" max="11801" width="17.42578125" style="2" customWidth="1"/>
    <col min="11802" max="11802" width="12.5703125" style="2" customWidth="1"/>
    <col min="11803" max="11803" width="15" style="2" customWidth="1"/>
    <col min="11804" max="11804" width="12.5703125" style="2" customWidth="1"/>
    <col min="11805" max="11805" width="15.85546875" style="2" customWidth="1"/>
    <col min="11806" max="11806" width="12.5703125" style="2" customWidth="1"/>
    <col min="11807" max="11807" width="13.5703125" style="2" customWidth="1"/>
    <col min="11808" max="11808" width="12.5703125" style="2" customWidth="1"/>
    <col min="11809" max="11809" width="15.85546875" style="2" customWidth="1"/>
    <col min="11810" max="11810" width="12.140625" style="2" customWidth="1"/>
    <col min="11811" max="11811" width="14.7109375" style="2" customWidth="1"/>
    <col min="11812" max="11812" width="12.140625" style="2" customWidth="1"/>
    <col min="11813" max="11813" width="15" style="2" customWidth="1"/>
    <col min="11814" max="11814" width="16.140625" style="2" customWidth="1"/>
    <col min="11815" max="11979" width="11.42578125" style="2"/>
    <col min="11980" max="11980" width="2.85546875" style="2" customWidth="1"/>
    <col min="11981" max="11981" width="12.7109375" style="2" customWidth="1"/>
    <col min="11982" max="11982" width="55.28515625" style="2" customWidth="1"/>
    <col min="11983" max="11983" width="11.85546875" style="2" customWidth="1"/>
    <col min="11984" max="11984" width="13" style="2" customWidth="1"/>
    <col min="11985" max="11985" width="13.5703125" style="2" customWidth="1"/>
    <col min="11986" max="11986" width="18.7109375" style="2" customWidth="1"/>
    <col min="11987" max="11987" width="11.42578125" style="2"/>
    <col min="11988" max="11988" width="12.5703125" style="2" bestFit="1" customWidth="1"/>
    <col min="11989" max="11989" width="11.5703125" style="2" bestFit="1" customWidth="1"/>
    <col min="11990" max="11990" width="12.42578125" style="2" bestFit="1" customWidth="1"/>
    <col min="11991" max="12043" width="11.42578125" style="2"/>
    <col min="12044" max="12044" width="9" style="2" customWidth="1"/>
    <col min="12045" max="12045" width="50" style="2" customWidth="1"/>
    <col min="12046" max="12046" width="7.140625" style="2" customWidth="1"/>
    <col min="12047" max="12047" width="10" style="2" customWidth="1"/>
    <col min="12048" max="12048" width="9.85546875" style="2" customWidth="1"/>
    <col min="12049" max="12049" width="16" style="2" customWidth="1"/>
    <col min="12050" max="12050" width="12.5703125" style="2" customWidth="1"/>
    <col min="12051" max="12051" width="14.85546875" style="2" customWidth="1"/>
    <col min="12052" max="12052" width="12.5703125" style="2" customWidth="1"/>
    <col min="12053" max="12053" width="17.85546875" style="2" customWidth="1"/>
    <col min="12054" max="12054" width="12.5703125" style="2" customWidth="1"/>
    <col min="12055" max="12055" width="14.85546875" style="2" customWidth="1"/>
    <col min="12056" max="12056" width="12.5703125" style="2" customWidth="1"/>
    <col min="12057" max="12057" width="17.42578125" style="2" customWidth="1"/>
    <col min="12058" max="12058" width="12.5703125" style="2" customWidth="1"/>
    <col min="12059" max="12059" width="15" style="2" customWidth="1"/>
    <col min="12060" max="12060" width="12.5703125" style="2" customWidth="1"/>
    <col min="12061" max="12061" width="15.85546875" style="2" customWidth="1"/>
    <col min="12062" max="12062" width="12.5703125" style="2" customWidth="1"/>
    <col min="12063" max="12063" width="13.5703125" style="2" customWidth="1"/>
    <col min="12064" max="12064" width="12.5703125" style="2" customWidth="1"/>
    <col min="12065" max="12065" width="15.85546875" style="2" customWidth="1"/>
    <col min="12066" max="12066" width="12.140625" style="2" customWidth="1"/>
    <col min="12067" max="12067" width="14.7109375" style="2" customWidth="1"/>
    <col min="12068" max="12068" width="12.140625" style="2" customWidth="1"/>
    <col min="12069" max="12069" width="15" style="2" customWidth="1"/>
    <col min="12070" max="12070" width="16.140625" style="2" customWidth="1"/>
    <col min="12071" max="12235" width="11.42578125" style="2"/>
    <col min="12236" max="12236" width="2.85546875" style="2" customWidth="1"/>
    <col min="12237" max="12237" width="12.7109375" style="2" customWidth="1"/>
    <col min="12238" max="12238" width="55.28515625" style="2" customWidth="1"/>
    <col min="12239" max="12239" width="11.85546875" style="2" customWidth="1"/>
    <col min="12240" max="12240" width="13" style="2" customWidth="1"/>
    <col min="12241" max="12241" width="13.5703125" style="2" customWidth="1"/>
    <col min="12242" max="12242" width="18.7109375" style="2" customWidth="1"/>
    <col min="12243" max="12243" width="11.42578125" style="2"/>
    <col min="12244" max="12244" width="12.5703125" style="2" bestFit="1" customWidth="1"/>
    <col min="12245" max="12245" width="11.5703125" style="2" bestFit="1" customWidth="1"/>
    <col min="12246" max="12246" width="12.42578125" style="2" bestFit="1" customWidth="1"/>
    <col min="12247" max="12299" width="11.42578125" style="2"/>
    <col min="12300" max="12300" width="9" style="2" customWidth="1"/>
    <col min="12301" max="12301" width="50" style="2" customWidth="1"/>
    <col min="12302" max="12302" width="7.140625" style="2" customWidth="1"/>
    <col min="12303" max="12303" width="10" style="2" customWidth="1"/>
    <col min="12304" max="12304" width="9.85546875" style="2" customWidth="1"/>
    <col min="12305" max="12305" width="16" style="2" customWidth="1"/>
    <col min="12306" max="12306" width="12.5703125" style="2" customWidth="1"/>
    <col min="12307" max="12307" width="14.85546875" style="2" customWidth="1"/>
    <col min="12308" max="12308" width="12.5703125" style="2" customWidth="1"/>
    <col min="12309" max="12309" width="17.85546875" style="2" customWidth="1"/>
    <col min="12310" max="12310" width="12.5703125" style="2" customWidth="1"/>
    <col min="12311" max="12311" width="14.85546875" style="2" customWidth="1"/>
    <col min="12312" max="12312" width="12.5703125" style="2" customWidth="1"/>
    <col min="12313" max="12313" width="17.42578125" style="2" customWidth="1"/>
    <col min="12314" max="12314" width="12.5703125" style="2" customWidth="1"/>
    <col min="12315" max="12315" width="15" style="2" customWidth="1"/>
    <col min="12316" max="12316" width="12.5703125" style="2" customWidth="1"/>
    <col min="12317" max="12317" width="15.85546875" style="2" customWidth="1"/>
    <col min="12318" max="12318" width="12.5703125" style="2" customWidth="1"/>
    <col min="12319" max="12319" width="13.5703125" style="2" customWidth="1"/>
    <col min="12320" max="12320" width="12.5703125" style="2" customWidth="1"/>
    <col min="12321" max="12321" width="15.85546875" style="2" customWidth="1"/>
    <col min="12322" max="12322" width="12.140625" style="2" customWidth="1"/>
    <col min="12323" max="12323" width="14.7109375" style="2" customWidth="1"/>
    <col min="12324" max="12324" width="12.140625" style="2" customWidth="1"/>
    <col min="12325" max="12325" width="15" style="2" customWidth="1"/>
    <col min="12326" max="12326" width="16.140625" style="2" customWidth="1"/>
    <col min="12327" max="12491" width="11.42578125" style="2"/>
    <col min="12492" max="12492" width="2.85546875" style="2" customWidth="1"/>
    <col min="12493" max="12493" width="12.7109375" style="2" customWidth="1"/>
    <col min="12494" max="12494" width="55.28515625" style="2" customWidth="1"/>
    <col min="12495" max="12495" width="11.85546875" style="2" customWidth="1"/>
    <col min="12496" max="12496" width="13" style="2" customWidth="1"/>
    <col min="12497" max="12497" width="13.5703125" style="2" customWidth="1"/>
    <col min="12498" max="12498" width="18.7109375" style="2" customWidth="1"/>
    <col min="12499" max="12499" width="11.42578125" style="2"/>
    <col min="12500" max="12500" width="12.5703125" style="2" bestFit="1" customWidth="1"/>
    <col min="12501" max="12501" width="11.5703125" style="2" bestFit="1" customWidth="1"/>
    <col min="12502" max="12502" width="12.42578125" style="2" bestFit="1" customWidth="1"/>
    <col min="12503" max="12555" width="11.42578125" style="2"/>
    <col min="12556" max="12556" width="9" style="2" customWidth="1"/>
    <col min="12557" max="12557" width="50" style="2" customWidth="1"/>
    <col min="12558" max="12558" width="7.140625" style="2" customWidth="1"/>
    <col min="12559" max="12559" width="10" style="2" customWidth="1"/>
    <col min="12560" max="12560" width="9.85546875" style="2" customWidth="1"/>
    <col min="12561" max="12561" width="16" style="2" customWidth="1"/>
    <col min="12562" max="12562" width="12.5703125" style="2" customWidth="1"/>
    <col min="12563" max="12563" width="14.85546875" style="2" customWidth="1"/>
    <col min="12564" max="12564" width="12.5703125" style="2" customWidth="1"/>
    <col min="12565" max="12565" width="17.85546875" style="2" customWidth="1"/>
    <col min="12566" max="12566" width="12.5703125" style="2" customWidth="1"/>
    <col min="12567" max="12567" width="14.85546875" style="2" customWidth="1"/>
    <col min="12568" max="12568" width="12.5703125" style="2" customWidth="1"/>
    <col min="12569" max="12569" width="17.42578125" style="2" customWidth="1"/>
    <col min="12570" max="12570" width="12.5703125" style="2" customWidth="1"/>
    <col min="12571" max="12571" width="15" style="2" customWidth="1"/>
    <col min="12572" max="12572" width="12.5703125" style="2" customWidth="1"/>
    <col min="12573" max="12573" width="15.85546875" style="2" customWidth="1"/>
    <col min="12574" max="12574" width="12.5703125" style="2" customWidth="1"/>
    <col min="12575" max="12575" width="13.5703125" style="2" customWidth="1"/>
    <col min="12576" max="12576" width="12.5703125" style="2" customWidth="1"/>
    <col min="12577" max="12577" width="15.85546875" style="2" customWidth="1"/>
    <col min="12578" max="12578" width="12.140625" style="2" customWidth="1"/>
    <col min="12579" max="12579" width="14.7109375" style="2" customWidth="1"/>
    <col min="12580" max="12580" width="12.140625" style="2" customWidth="1"/>
    <col min="12581" max="12581" width="15" style="2" customWidth="1"/>
    <col min="12582" max="12582" width="16.140625" style="2" customWidth="1"/>
    <col min="12583" max="12747" width="11.42578125" style="2"/>
    <col min="12748" max="12748" width="2.85546875" style="2" customWidth="1"/>
    <col min="12749" max="12749" width="12.7109375" style="2" customWidth="1"/>
    <col min="12750" max="12750" width="55.28515625" style="2" customWidth="1"/>
    <col min="12751" max="12751" width="11.85546875" style="2" customWidth="1"/>
    <col min="12752" max="12752" width="13" style="2" customWidth="1"/>
    <col min="12753" max="12753" width="13.5703125" style="2" customWidth="1"/>
    <col min="12754" max="12754" width="18.7109375" style="2" customWidth="1"/>
    <col min="12755" max="12755" width="11.42578125" style="2"/>
    <col min="12756" max="12756" width="12.5703125" style="2" bestFit="1" customWidth="1"/>
    <col min="12757" max="12757" width="11.5703125" style="2" bestFit="1" customWidth="1"/>
    <col min="12758" max="12758" width="12.42578125" style="2" bestFit="1" customWidth="1"/>
    <col min="12759" max="12811" width="11.42578125" style="2"/>
    <col min="12812" max="12812" width="9" style="2" customWidth="1"/>
    <col min="12813" max="12813" width="50" style="2" customWidth="1"/>
    <col min="12814" max="12814" width="7.140625" style="2" customWidth="1"/>
    <col min="12815" max="12815" width="10" style="2" customWidth="1"/>
    <col min="12816" max="12816" width="9.85546875" style="2" customWidth="1"/>
    <col min="12817" max="12817" width="16" style="2" customWidth="1"/>
    <col min="12818" max="12818" width="12.5703125" style="2" customWidth="1"/>
    <col min="12819" max="12819" width="14.85546875" style="2" customWidth="1"/>
    <col min="12820" max="12820" width="12.5703125" style="2" customWidth="1"/>
    <col min="12821" max="12821" width="17.85546875" style="2" customWidth="1"/>
    <col min="12822" max="12822" width="12.5703125" style="2" customWidth="1"/>
    <col min="12823" max="12823" width="14.85546875" style="2" customWidth="1"/>
    <col min="12824" max="12824" width="12.5703125" style="2" customWidth="1"/>
    <col min="12825" max="12825" width="17.42578125" style="2" customWidth="1"/>
    <col min="12826" max="12826" width="12.5703125" style="2" customWidth="1"/>
    <col min="12827" max="12827" width="15" style="2" customWidth="1"/>
    <col min="12828" max="12828" width="12.5703125" style="2" customWidth="1"/>
    <col min="12829" max="12829" width="15.85546875" style="2" customWidth="1"/>
    <col min="12830" max="12830" width="12.5703125" style="2" customWidth="1"/>
    <col min="12831" max="12831" width="13.5703125" style="2" customWidth="1"/>
    <col min="12832" max="12832" width="12.5703125" style="2" customWidth="1"/>
    <col min="12833" max="12833" width="15.85546875" style="2" customWidth="1"/>
    <col min="12834" max="12834" width="12.140625" style="2" customWidth="1"/>
    <col min="12835" max="12835" width="14.7109375" style="2" customWidth="1"/>
    <col min="12836" max="12836" width="12.140625" style="2" customWidth="1"/>
    <col min="12837" max="12837" width="15" style="2" customWidth="1"/>
    <col min="12838" max="12838" width="16.140625" style="2" customWidth="1"/>
    <col min="12839" max="13003" width="11.42578125" style="2"/>
    <col min="13004" max="13004" width="2.85546875" style="2" customWidth="1"/>
    <col min="13005" max="13005" width="12.7109375" style="2" customWidth="1"/>
    <col min="13006" max="13006" width="55.28515625" style="2" customWidth="1"/>
    <col min="13007" max="13007" width="11.85546875" style="2" customWidth="1"/>
    <col min="13008" max="13008" width="13" style="2" customWidth="1"/>
    <col min="13009" max="13009" width="13.5703125" style="2" customWidth="1"/>
    <col min="13010" max="13010" width="18.7109375" style="2" customWidth="1"/>
    <col min="13011" max="13011" width="11.42578125" style="2"/>
    <col min="13012" max="13012" width="12.5703125" style="2" bestFit="1" customWidth="1"/>
    <col min="13013" max="13013" width="11.5703125" style="2" bestFit="1" customWidth="1"/>
    <col min="13014" max="13014" width="12.42578125" style="2" bestFit="1" customWidth="1"/>
    <col min="13015" max="13067" width="11.42578125" style="2"/>
    <col min="13068" max="13068" width="9" style="2" customWidth="1"/>
    <col min="13069" max="13069" width="50" style="2" customWidth="1"/>
    <col min="13070" max="13070" width="7.140625" style="2" customWidth="1"/>
    <col min="13071" max="13071" width="10" style="2" customWidth="1"/>
    <col min="13072" max="13072" width="9.85546875" style="2" customWidth="1"/>
    <col min="13073" max="13073" width="16" style="2" customWidth="1"/>
    <col min="13074" max="13074" width="12.5703125" style="2" customWidth="1"/>
    <col min="13075" max="13075" width="14.85546875" style="2" customWidth="1"/>
    <col min="13076" max="13076" width="12.5703125" style="2" customWidth="1"/>
    <col min="13077" max="13077" width="17.85546875" style="2" customWidth="1"/>
    <col min="13078" max="13078" width="12.5703125" style="2" customWidth="1"/>
    <col min="13079" max="13079" width="14.85546875" style="2" customWidth="1"/>
    <col min="13080" max="13080" width="12.5703125" style="2" customWidth="1"/>
    <col min="13081" max="13081" width="17.42578125" style="2" customWidth="1"/>
    <col min="13082" max="13082" width="12.5703125" style="2" customWidth="1"/>
    <col min="13083" max="13083" width="15" style="2" customWidth="1"/>
    <col min="13084" max="13084" width="12.5703125" style="2" customWidth="1"/>
    <col min="13085" max="13085" width="15.85546875" style="2" customWidth="1"/>
    <col min="13086" max="13086" width="12.5703125" style="2" customWidth="1"/>
    <col min="13087" max="13087" width="13.5703125" style="2" customWidth="1"/>
    <col min="13088" max="13088" width="12.5703125" style="2" customWidth="1"/>
    <col min="13089" max="13089" width="15.85546875" style="2" customWidth="1"/>
    <col min="13090" max="13090" width="12.140625" style="2" customWidth="1"/>
    <col min="13091" max="13091" width="14.7109375" style="2" customWidth="1"/>
    <col min="13092" max="13092" width="12.140625" style="2" customWidth="1"/>
    <col min="13093" max="13093" width="15" style="2" customWidth="1"/>
    <col min="13094" max="13094" width="16.140625" style="2" customWidth="1"/>
    <col min="13095" max="13259" width="11.42578125" style="2"/>
    <col min="13260" max="13260" width="2.85546875" style="2" customWidth="1"/>
    <col min="13261" max="13261" width="12.7109375" style="2" customWidth="1"/>
    <col min="13262" max="13262" width="55.28515625" style="2" customWidth="1"/>
    <col min="13263" max="13263" width="11.85546875" style="2" customWidth="1"/>
    <col min="13264" max="13264" width="13" style="2" customWidth="1"/>
    <col min="13265" max="13265" width="13.5703125" style="2" customWidth="1"/>
    <col min="13266" max="13266" width="18.7109375" style="2" customWidth="1"/>
    <col min="13267" max="13267" width="11.42578125" style="2"/>
    <col min="13268" max="13268" width="12.5703125" style="2" bestFit="1" customWidth="1"/>
    <col min="13269" max="13269" width="11.5703125" style="2" bestFit="1" customWidth="1"/>
    <col min="13270" max="13270" width="12.42578125" style="2" bestFit="1" customWidth="1"/>
    <col min="13271" max="13323" width="11.42578125" style="2"/>
    <col min="13324" max="13324" width="9" style="2" customWidth="1"/>
    <col min="13325" max="13325" width="50" style="2" customWidth="1"/>
    <col min="13326" max="13326" width="7.140625" style="2" customWidth="1"/>
    <col min="13327" max="13327" width="10" style="2" customWidth="1"/>
    <col min="13328" max="13328" width="9.85546875" style="2" customWidth="1"/>
    <col min="13329" max="13329" width="16" style="2" customWidth="1"/>
    <col min="13330" max="13330" width="12.5703125" style="2" customWidth="1"/>
    <col min="13331" max="13331" width="14.85546875" style="2" customWidth="1"/>
    <col min="13332" max="13332" width="12.5703125" style="2" customWidth="1"/>
    <col min="13333" max="13333" width="17.85546875" style="2" customWidth="1"/>
    <col min="13334" max="13334" width="12.5703125" style="2" customWidth="1"/>
    <col min="13335" max="13335" width="14.85546875" style="2" customWidth="1"/>
    <col min="13336" max="13336" width="12.5703125" style="2" customWidth="1"/>
    <col min="13337" max="13337" width="17.42578125" style="2" customWidth="1"/>
    <col min="13338" max="13338" width="12.5703125" style="2" customWidth="1"/>
    <col min="13339" max="13339" width="15" style="2" customWidth="1"/>
    <col min="13340" max="13340" width="12.5703125" style="2" customWidth="1"/>
    <col min="13341" max="13341" width="15.85546875" style="2" customWidth="1"/>
    <col min="13342" max="13342" width="12.5703125" style="2" customWidth="1"/>
    <col min="13343" max="13343" width="13.5703125" style="2" customWidth="1"/>
    <col min="13344" max="13344" width="12.5703125" style="2" customWidth="1"/>
    <col min="13345" max="13345" width="15.85546875" style="2" customWidth="1"/>
    <col min="13346" max="13346" width="12.140625" style="2" customWidth="1"/>
    <col min="13347" max="13347" width="14.7109375" style="2" customWidth="1"/>
    <col min="13348" max="13348" width="12.140625" style="2" customWidth="1"/>
    <col min="13349" max="13349" width="15" style="2" customWidth="1"/>
    <col min="13350" max="13350" width="16.140625" style="2" customWidth="1"/>
    <col min="13351" max="13515" width="11.42578125" style="2"/>
    <col min="13516" max="13516" width="2.85546875" style="2" customWidth="1"/>
    <col min="13517" max="13517" width="12.7109375" style="2" customWidth="1"/>
    <col min="13518" max="13518" width="55.28515625" style="2" customWidth="1"/>
    <col min="13519" max="13519" width="11.85546875" style="2" customWidth="1"/>
    <col min="13520" max="13520" width="13" style="2" customWidth="1"/>
    <col min="13521" max="13521" width="13.5703125" style="2" customWidth="1"/>
    <col min="13522" max="13522" width="18.7109375" style="2" customWidth="1"/>
    <col min="13523" max="13523" width="11.42578125" style="2"/>
    <col min="13524" max="13524" width="12.5703125" style="2" bestFit="1" customWidth="1"/>
    <col min="13525" max="13525" width="11.5703125" style="2" bestFit="1" customWidth="1"/>
    <col min="13526" max="13526" width="12.42578125" style="2" bestFit="1" customWidth="1"/>
    <col min="13527" max="13579" width="11.42578125" style="2"/>
    <col min="13580" max="13580" width="9" style="2" customWidth="1"/>
    <col min="13581" max="13581" width="50" style="2" customWidth="1"/>
    <col min="13582" max="13582" width="7.140625" style="2" customWidth="1"/>
    <col min="13583" max="13583" width="10" style="2" customWidth="1"/>
    <col min="13584" max="13584" width="9.85546875" style="2" customWidth="1"/>
    <col min="13585" max="13585" width="16" style="2" customWidth="1"/>
    <col min="13586" max="13586" width="12.5703125" style="2" customWidth="1"/>
    <col min="13587" max="13587" width="14.85546875" style="2" customWidth="1"/>
    <col min="13588" max="13588" width="12.5703125" style="2" customWidth="1"/>
    <col min="13589" max="13589" width="17.85546875" style="2" customWidth="1"/>
    <col min="13590" max="13590" width="12.5703125" style="2" customWidth="1"/>
    <col min="13591" max="13591" width="14.85546875" style="2" customWidth="1"/>
    <col min="13592" max="13592" width="12.5703125" style="2" customWidth="1"/>
    <col min="13593" max="13593" width="17.42578125" style="2" customWidth="1"/>
    <col min="13594" max="13594" width="12.5703125" style="2" customWidth="1"/>
    <col min="13595" max="13595" width="15" style="2" customWidth="1"/>
    <col min="13596" max="13596" width="12.5703125" style="2" customWidth="1"/>
    <col min="13597" max="13597" width="15.85546875" style="2" customWidth="1"/>
    <col min="13598" max="13598" width="12.5703125" style="2" customWidth="1"/>
    <col min="13599" max="13599" width="13.5703125" style="2" customWidth="1"/>
    <col min="13600" max="13600" width="12.5703125" style="2" customWidth="1"/>
    <col min="13601" max="13601" width="15.85546875" style="2" customWidth="1"/>
    <col min="13602" max="13602" width="12.140625" style="2" customWidth="1"/>
    <col min="13603" max="13603" width="14.7109375" style="2" customWidth="1"/>
    <col min="13604" max="13604" width="12.140625" style="2" customWidth="1"/>
    <col min="13605" max="13605" width="15" style="2" customWidth="1"/>
    <col min="13606" max="13606" width="16.140625" style="2" customWidth="1"/>
    <col min="13607" max="13771" width="11.42578125" style="2"/>
    <col min="13772" max="13772" width="2.85546875" style="2" customWidth="1"/>
    <col min="13773" max="13773" width="12.7109375" style="2" customWidth="1"/>
    <col min="13774" max="13774" width="55.28515625" style="2" customWidth="1"/>
    <col min="13775" max="13775" width="11.85546875" style="2" customWidth="1"/>
    <col min="13776" max="13776" width="13" style="2" customWidth="1"/>
    <col min="13777" max="13777" width="13.5703125" style="2" customWidth="1"/>
    <col min="13778" max="13778" width="18.7109375" style="2" customWidth="1"/>
    <col min="13779" max="13779" width="11.42578125" style="2"/>
    <col min="13780" max="13780" width="12.5703125" style="2" bestFit="1" customWidth="1"/>
    <col min="13781" max="13781" width="11.5703125" style="2" bestFit="1" customWidth="1"/>
    <col min="13782" max="13782" width="12.42578125" style="2" bestFit="1" customWidth="1"/>
    <col min="13783" max="13835" width="11.42578125" style="2"/>
    <col min="13836" max="13836" width="9" style="2" customWidth="1"/>
    <col min="13837" max="13837" width="50" style="2" customWidth="1"/>
    <col min="13838" max="13838" width="7.140625" style="2" customWidth="1"/>
    <col min="13839" max="13839" width="10" style="2" customWidth="1"/>
    <col min="13840" max="13840" width="9.85546875" style="2" customWidth="1"/>
    <col min="13841" max="13841" width="16" style="2" customWidth="1"/>
    <col min="13842" max="13842" width="12.5703125" style="2" customWidth="1"/>
    <col min="13843" max="13843" width="14.85546875" style="2" customWidth="1"/>
    <col min="13844" max="13844" width="12.5703125" style="2" customWidth="1"/>
    <col min="13845" max="13845" width="17.85546875" style="2" customWidth="1"/>
    <col min="13846" max="13846" width="12.5703125" style="2" customWidth="1"/>
    <col min="13847" max="13847" width="14.85546875" style="2" customWidth="1"/>
    <col min="13848" max="13848" width="12.5703125" style="2" customWidth="1"/>
    <col min="13849" max="13849" width="17.42578125" style="2" customWidth="1"/>
    <col min="13850" max="13850" width="12.5703125" style="2" customWidth="1"/>
    <col min="13851" max="13851" width="15" style="2" customWidth="1"/>
    <col min="13852" max="13852" width="12.5703125" style="2" customWidth="1"/>
    <col min="13853" max="13853" width="15.85546875" style="2" customWidth="1"/>
    <col min="13854" max="13854" width="12.5703125" style="2" customWidth="1"/>
    <col min="13855" max="13855" width="13.5703125" style="2" customWidth="1"/>
    <col min="13856" max="13856" width="12.5703125" style="2" customWidth="1"/>
    <col min="13857" max="13857" width="15.85546875" style="2" customWidth="1"/>
    <col min="13858" max="13858" width="12.140625" style="2" customWidth="1"/>
    <col min="13859" max="13859" width="14.7109375" style="2" customWidth="1"/>
    <col min="13860" max="13860" width="12.140625" style="2" customWidth="1"/>
    <col min="13861" max="13861" width="15" style="2" customWidth="1"/>
    <col min="13862" max="13862" width="16.140625" style="2" customWidth="1"/>
    <col min="13863" max="14027" width="11.42578125" style="2"/>
    <col min="14028" max="14028" width="2.85546875" style="2" customWidth="1"/>
    <col min="14029" max="14029" width="12.7109375" style="2" customWidth="1"/>
    <col min="14030" max="14030" width="55.28515625" style="2" customWidth="1"/>
    <col min="14031" max="14031" width="11.85546875" style="2" customWidth="1"/>
    <col min="14032" max="14032" width="13" style="2" customWidth="1"/>
    <col min="14033" max="14033" width="13.5703125" style="2" customWidth="1"/>
    <col min="14034" max="14034" width="18.7109375" style="2" customWidth="1"/>
    <col min="14035" max="14035" width="11.42578125" style="2"/>
    <col min="14036" max="14036" width="12.5703125" style="2" bestFit="1" customWidth="1"/>
    <col min="14037" max="14037" width="11.5703125" style="2" bestFit="1" customWidth="1"/>
    <col min="14038" max="14038" width="12.42578125" style="2" bestFit="1" customWidth="1"/>
    <col min="14039" max="14091" width="11.42578125" style="2"/>
    <col min="14092" max="14092" width="9" style="2" customWidth="1"/>
    <col min="14093" max="14093" width="50" style="2" customWidth="1"/>
    <col min="14094" max="14094" width="7.140625" style="2" customWidth="1"/>
    <col min="14095" max="14095" width="10" style="2" customWidth="1"/>
    <col min="14096" max="14096" width="9.85546875" style="2" customWidth="1"/>
    <col min="14097" max="14097" width="16" style="2" customWidth="1"/>
    <col min="14098" max="14098" width="12.5703125" style="2" customWidth="1"/>
    <col min="14099" max="14099" width="14.85546875" style="2" customWidth="1"/>
    <col min="14100" max="14100" width="12.5703125" style="2" customWidth="1"/>
    <col min="14101" max="14101" width="17.85546875" style="2" customWidth="1"/>
    <col min="14102" max="14102" width="12.5703125" style="2" customWidth="1"/>
    <col min="14103" max="14103" width="14.85546875" style="2" customWidth="1"/>
    <col min="14104" max="14104" width="12.5703125" style="2" customWidth="1"/>
    <col min="14105" max="14105" width="17.42578125" style="2" customWidth="1"/>
    <col min="14106" max="14106" width="12.5703125" style="2" customWidth="1"/>
    <col min="14107" max="14107" width="15" style="2" customWidth="1"/>
    <col min="14108" max="14108" width="12.5703125" style="2" customWidth="1"/>
    <col min="14109" max="14109" width="15.85546875" style="2" customWidth="1"/>
    <col min="14110" max="14110" width="12.5703125" style="2" customWidth="1"/>
    <col min="14111" max="14111" width="13.5703125" style="2" customWidth="1"/>
    <col min="14112" max="14112" width="12.5703125" style="2" customWidth="1"/>
    <col min="14113" max="14113" width="15.85546875" style="2" customWidth="1"/>
    <col min="14114" max="14114" width="12.140625" style="2" customWidth="1"/>
    <col min="14115" max="14115" width="14.7109375" style="2" customWidth="1"/>
    <col min="14116" max="14116" width="12.140625" style="2" customWidth="1"/>
    <col min="14117" max="14117" width="15" style="2" customWidth="1"/>
    <col min="14118" max="14118" width="16.140625" style="2" customWidth="1"/>
    <col min="14119" max="14283" width="11.42578125" style="2"/>
    <col min="14284" max="14284" width="2.85546875" style="2" customWidth="1"/>
    <col min="14285" max="14285" width="12.7109375" style="2" customWidth="1"/>
    <col min="14286" max="14286" width="55.28515625" style="2" customWidth="1"/>
    <col min="14287" max="14287" width="11.85546875" style="2" customWidth="1"/>
    <col min="14288" max="14288" width="13" style="2" customWidth="1"/>
    <col min="14289" max="14289" width="13.5703125" style="2" customWidth="1"/>
    <col min="14290" max="14290" width="18.7109375" style="2" customWidth="1"/>
    <col min="14291" max="14291" width="11.42578125" style="2"/>
    <col min="14292" max="14292" width="12.5703125" style="2" bestFit="1" customWidth="1"/>
    <col min="14293" max="14293" width="11.5703125" style="2" bestFit="1" customWidth="1"/>
    <col min="14294" max="14294" width="12.42578125" style="2" bestFit="1" customWidth="1"/>
    <col min="14295" max="14347" width="11.42578125" style="2"/>
    <col min="14348" max="14348" width="9" style="2" customWidth="1"/>
    <col min="14349" max="14349" width="50" style="2" customWidth="1"/>
    <col min="14350" max="14350" width="7.140625" style="2" customWidth="1"/>
    <col min="14351" max="14351" width="10" style="2" customWidth="1"/>
    <col min="14352" max="14352" width="9.85546875" style="2" customWidth="1"/>
    <col min="14353" max="14353" width="16" style="2" customWidth="1"/>
    <col min="14354" max="14354" width="12.5703125" style="2" customWidth="1"/>
    <col min="14355" max="14355" width="14.85546875" style="2" customWidth="1"/>
    <col min="14356" max="14356" width="12.5703125" style="2" customWidth="1"/>
    <col min="14357" max="14357" width="17.85546875" style="2" customWidth="1"/>
    <col min="14358" max="14358" width="12.5703125" style="2" customWidth="1"/>
    <col min="14359" max="14359" width="14.85546875" style="2" customWidth="1"/>
    <col min="14360" max="14360" width="12.5703125" style="2" customWidth="1"/>
    <col min="14361" max="14361" width="17.42578125" style="2" customWidth="1"/>
    <col min="14362" max="14362" width="12.5703125" style="2" customWidth="1"/>
    <col min="14363" max="14363" width="15" style="2" customWidth="1"/>
    <col min="14364" max="14364" width="12.5703125" style="2" customWidth="1"/>
    <col min="14365" max="14365" width="15.85546875" style="2" customWidth="1"/>
    <col min="14366" max="14366" width="12.5703125" style="2" customWidth="1"/>
    <col min="14367" max="14367" width="13.5703125" style="2" customWidth="1"/>
    <col min="14368" max="14368" width="12.5703125" style="2" customWidth="1"/>
    <col min="14369" max="14369" width="15.85546875" style="2" customWidth="1"/>
    <col min="14370" max="14370" width="12.140625" style="2" customWidth="1"/>
    <col min="14371" max="14371" width="14.7109375" style="2" customWidth="1"/>
    <col min="14372" max="14372" width="12.140625" style="2" customWidth="1"/>
    <col min="14373" max="14373" width="15" style="2" customWidth="1"/>
    <col min="14374" max="14374" width="16.140625" style="2" customWidth="1"/>
    <col min="14375" max="14539" width="11.42578125" style="2"/>
    <col min="14540" max="14540" width="2.85546875" style="2" customWidth="1"/>
    <col min="14541" max="14541" width="12.7109375" style="2" customWidth="1"/>
    <col min="14542" max="14542" width="55.28515625" style="2" customWidth="1"/>
    <col min="14543" max="14543" width="11.85546875" style="2" customWidth="1"/>
    <col min="14544" max="14544" width="13" style="2" customWidth="1"/>
    <col min="14545" max="14545" width="13.5703125" style="2" customWidth="1"/>
    <col min="14546" max="14546" width="18.7109375" style="2" customWidth="1"/>
    <col min="14547" max="14547" width="11.42578125" style="2"/>
    <col min="14548" max="14548" width="12.5703125" style="2" bestFit="1" customWidth="1"/>
    <col min="14549" max="14549" width="11.5703125" style="2" bestFit="1" customWidth="1"/>
    <col min="14550" max="14550" width="12.42578125" style="2" bestFit="1" customWidth="1"/>
    <col min="14551" max="14603" width="11.42578125" style="2"/>
    <col min="14604" max="14604" width="9" style="2" customWidth="1"/>
    <col min="14605" max="14605" width="50" style="2" customWidth="1"/>
    <col min="14606" max="14606" width="7.140625" style="2" customWidth="1"/>
    <col min="14607" max="14607" width="10" style="2" customWidth="1"/>
    <col min="14608" max="14608" width="9.85546875" style="2" customWidth="1"/>
    <col min="14609" max="14609" width="16" style="2" customWidth="1"/>
    <col min="14610" max="14610" width="12.5703125" style="2" customWidth="1"/>
    <col min="14611" max="14611" width="14.85546875" style="2" customWidth="1"/>
    <col min="14612" max="14612" width="12.5703125" style="2" customWidth="1"/>
    <col min="14613" max="14613" width="17.85546875" style="2" customWidth="1"/>
    <col min="14614" max="14614" width="12.5703125" style="2" customWidth="1"/>
    <col min="14615" max="14615" width="14.85546875" style="2" customWidth="1"/>
    <col min="14616" max="14616" width="12.5703125" style="2" customWidth="1"/>
    <col min="14617" max="14617" width="17.42578125" style="2" customWidth="1"/>
    <col min="14618" max="14618" width="12.5703125" style="2" customWidth="1"/>
    <col min="14619" max="14619" width="15" style="2" customWidth="1"/>
    <col min="14620" max="14620" width="12.5703125" style="2" customWidth="1"/>
    <col min="14621" max="14621" width="15.85546875" style="2" customWidth="1"/>
    <col min="14622" max="14622" width="12.5703125" style="2" customWidth="1"/>
    <col min="14623" max="14623" width="13.5703125" style="2" customWidth="1"/>
    <col min="14624" max="14624" width="12.5703125" style="2" customWidth="1"/>
    <col min="14625" max="14625" width="15.85546875" style="2" customWidth="1"/>
    <col min="14626" max="14626" width="12.140625" style="2" customWidth="1"/>
    <col min="14627" max="14627" width="14.7109375" style="2" customWidth="1"/>
    <col min="14628" max="14628" width="12.140625" style="2" customWidth="1"/>
    <col min="14629" max="14629" width="15" style="2" customWidth="1"/>
    <col min="14630" max="14630" width="16.140625" style="2" customWidth="1"/>
    <col min="14631" max="14795" width="11.42578125" style="2"/>
    <col min="14796" max="14796" width="2.85546875" style="2" customWidth="1"/>
    <col min="14797" max="14797" width="12.7109375" style="2" customWidth="1"/>
    <col min="14798" max="14798" width="55.28515625" style="2" customWidth="1"/>
    <col min="14799" max="14799" width="11.85546875" style="2" customWidth="1"/>
    <col min="14800" max="14800" width="13" style="2" customWidth="1"/>
    <col min="14801" max="14801" width="13.5703125" style="2" customWidth="1"/>
    <col min="14802" max="14802" width="18.7109375" style="2" customWidth="1"/>
    <col min="14803" max="14803" width="11.42578125" style="2"/>
    <col min="14804" max="14804" width="12.5703125" style="2" bestFit="1" customWidth="1"/>
    <col min="14805" max="14805" width="11.5703125" style="2" bestFit="1" customWidth="1"/>
    <col min="14806" max="14806" width="12.42578125" style="2" bestFit="1" customWidth="1"/>
    <col min="14807" max="14859" width="11.42578125" style="2"/>
    <col min="14860" max="14860" width="9" style="2" customWidth="1"/>
    <col min="14861" max="14861" width="50" style="2" customWidth="1"/>
    <col min="14862" max="14862" width="7.140625" style="2" customWidth="1"/>
    <col min="14863" max="14863" width="10" style="2" customWidth="1"/>
    <col min="14864" max="14864" width="9.85546875" style="2" customWidth="1"/>
    <col min="14865" max="14865" width="16" style="2" customWidth="1"/>
    <col min="14866" max="14866" width="12.5703125" style="2" customWidth="1"/>
    <col min="14867" max="14867" width="14.85546875" style="2" customWidth="1"/>
    <col min="14868" max="14868" width="12.5703125" style="2" customWidth="1"/>
    <col min="14869" max="14869" width="17.85546875" style="2" customWidth="1"/>
    <col min="14870" max="14870" width="12.5703125" style="2" customWidth="1"/>
    <col min="14871" max="14871" width="14.85546875" style="2" customWidth="1"/>
    <col min="14872" max="14872" width="12.5703125" style="2" customWidth="1"/>
    <col min="14873" max="14873" width="17.42578125" style="2" customWidth="1"/>
    <col min="14874" max="14874" width="12.5703125" style="2" customWidth="1"/>
    <col min="14875" max="14875" width="15" style="2" customWidth="1"/>
    <col min="14876" max="14876" width="12.5703125" style="2" customWidth="1"/>
    <col min="14877" max="14877" width="15.85546875" style="2" customWidth="1"/>
    <col min="14878" max="14878" width="12.5703125" style="2" customWidth="1"/>
    <col min="14879" max="14879" width="13.5703125" style="2" customWidth="1"/>
    <col min="14880" max="14880" width="12.5703125" style="2" customWidth="1"/>
    <col min="14881" max="14881" width="15.85546875" style="2" customWidth="1"/>
    <col min="14882" max="14882" width="12.140625" style="2" customWidth="1"/>
    <col min="14883" max="14883" width="14.7109375" style="2" customWidth="1"/>
    <col min="14884" max="14884" width="12.140625" style="2" customWidth="1"/>
    <col min="14885" max="14885" width="15" style="2" customWidth="1"/>
    <col min="14886" max="14886" width="16.140625" style="2" customWidth="1"/>
    <col min="14887" max="15051" width="11.42578125" style="2"/>
    <col min="15052" max="15052" width="2.85546875" style="2" customWidth="1"/>
    <col min="15053" max="15053" width="12.7109375" style="2" customWidth="1"/>
    <col min="15054" max="15054" width="55.28515625" style="2" customWidth="1"/>
    <col min="15055" max="15055" width="11.85546875" style="2" customWidth="1"/>
    <col min="15056" max="15056" width="13" style="2" customWidth="1"/>
    <col min="15057" max="15057" width="13.5703125" style="2" customWidth="1"/>
    <col min="15058" max="15058" width="18.7109375" style="2" customWidth="1"/>
    <col min="15059" max="15059" width="11.42578125" style="2"/>
    <col min="15060" max="15060" width="12.5703125" style="2" bestFit="1" customWidth="1"/>
    <col min="15061" max="15061" width="11.5703125" style="2" bestFit="1" customWidth="1"/>
    <col min="15062" max="15062" width="12.42578125" style="2" bestFit="1" customWidth="1"/>
    <col min="15063" max="15115" width="11.42578125" style="2"/>
    <col min="15116" max="15116" width="9" style="2" customWidth="1"/>
    <col min="15117" max="15117" width="50" style="2" customWidth="1"/>
    <col min="15118" max="15118" width="7.140625" style="2" customWidth="1"/>
    <col min="15119" max="15119" width="10" style="2" customWidth="1"/>
    <col min="15120" max="15120" width="9.85546875" style="2" customWidth="1"/>
    <col min="15121" max="15121" width="16" style="2" customWidth="1"/>
    <col min="15122" max="15122" width="12.5703125" style="2" customWidth="1"/>
    <col min="15123" max="15123" width="14.85546875" style="2" customWidth="1"/>
    <col min="15124" max="15124" width="12.5703125" style="2" customWidth="1"/>
    <col min="15125" max="15125" width="17.85546875" style="2" customWidth="1"/>
    <col min="15126" max="15126" width="12.5703125" style="2" customWidth="1"/>
    <col min="15127" max="15127" width="14.85546875" style="2" customWidth="1"/>
    <col min="15128" max="15128" width="12.5703125" style="2" customWidth="1"/>
    <col min="15129" max="15129" width="17.42578125" style="2" customWidth="1"/>
    <col min="15130" max="15130" width="12.5703125" style="2" customWidth="1"/>
    <col min="15131" max="15131" width="15" style="2" customWidth="1"/>
    <col min="15132" max="15132" width="12.5703125" style="2" customWidth="1"/>
    <col min="15133" max="15133" width="15.85546875" style="2" customWidth="1"/>
    <col min="15134" max="15134" width="12.5703125" style="2" customWidth="1"/>
    <col min="15135" max="15135" width="13.5703125" style="2" customWidth="1"/>
    <col min="15136" max="15136" width="12.5703125" style="2" customWidth="1"/>
    <col min="15137" max="15137" width="15.85546875" style="2" customWidth="1"/>
    <col min="15138" max="15138" width="12.140625" style="2" customWidth="1"/>
    <col min="15139" max="15139" width="14.7109375" style="2" customWidth="1"/>
    <col min="15140" max="15140" width="12.140625" style="2" customWidth="1"/>
    <col min="15141" max="15141" width="15" style="2" customWidth="1"/>
    <col min="15142" max="15142" width="16.140625" style="2" customWidth="1"/>
    <col min="15143" max="15307" width="11.42578125" style="2"/>
    <col min="15308" max="15308" width="2.85546875" style="2" customWidth="1"/>
    <col min="15309" max="15309" width="12.7109375" style="2" customWidth="1"/>
    <col min="15310" max="15310" width="55.28515625" style="2" customWidth="1"/>
    <col min="15311" max="15311" width="11.85546875" style="2" customWidth="1"/>
    <col min="15312" max="15312" width="13" style="2" customWidth="1"/>
    <col min="15313" max="15313" width="13.5703125" style="2" customWidth="1"/>
    <col min="15314" max="15314" width="18.7109375" style="2" customWidth="1"/>
    <col min="15315" max="15315" width="11.42578125" style="2"/>
    <col min="15316" max="15316" width="12.5703125" style="2" bestFit="1" customWidth="1"/>
    <col min="15317" max="15317" width="11.5703125" style="2" bestFit="1" customWidth="1"/>
    <col min="15318" max="15318" width="12.42578125" style="2" bestFit="1" customWidth="1"/>
    <col min="15319" max="15371" width="11.42578125" style="2"/>
    <col min="15372" max="15372" width="9" style="2" customWidth="1"/>
    <col min="15373" max="15373" width="50" style="2" customWidth="1"/>
    <col min="15374" max="15374" width="7.140625" style="2" customWidth="1"/>
    <col min="15375" max="15375" width="10" style="2" customWidth="1"/>
    <col min="15376" max="15376" width="9.85546875" style="2" customWidth="1"/>
    <col min="15377" max="15377" width="16" style="2" customWidth="1"/>
    <col min="15378" max="15378" width="12.5703125" style="2" customWidth="1"/>
    <col min="15379" max="15379" width="14.85546875" style="2" customWidth="1"/>
    <col min="15380" max="15380" width="12.5703125" style="2" customWidth="1"/>
    <col min="15381" max="15381" width="17.85546875" style="2" customWidth="1"/>
    <col min="15382" max="15382" width="12.5703125" style="2" customWidth="1"/>
    <col min="15383" max="15383" width="14.85546875" style="2" customWidth="1"/>
    <col min="15384" max="15384" width="12.5703125" style="2" customWidth="1"/>
    <col min="15385" max="15385" width="17.42578125" style="2" customWidth="1"/>
    <col min="15386" max="15386" width="12.5703125" style="2" customWidth="1"/>
    <col min="15387" max="15387" width="15" style="2" customWidth="1"/>
    <col min="15388" max="15388" width="12.5703125" style="2" customWidth="1"/>
    <col min="15389" max="15389" width="15.85546875" style="2" customWidth="1"/>
    <col min="15390" max="15390" width="12.5703125" style="2" customWidth="1"/>
    <col min="15391" max="15391" width="13.5703125" style="2" customWidth="1"/>
    <col min="15392" max="15392" width="12.5703125" style="2" customWidth="1"/>
    <col min="15393" max="15393" width="15.85546875" style="2" customWidth="1"/>
    <col min="15394" max="15394" width="12.140625" style="2" customWidth="1"/>
    <col min="15395" max="15395" width="14.7109375" style="2" customWidth="1"/>
    <col min="15396" max="15396" width="12.140625" style="2" customWidth="1"/>
    <col min="15397" max="15397" width="15" style="2" customWidth="1"/>
    <col min="15398" max="15398" width="16.140625" style="2" customWidth="1"/>
    <col min="15399" max="15563" width="11.42578125" style="2"/>
    <col min="15564" max="15564" width="2.85546875" style="2" customWidth="1"/>
    <col min="15565" max="15565" width="12.7109375" style="2" customWidth="1"/>
    <col min="15566" max="15566" width="55.28515625" style="2" customWidth="1"/>
    <col min="15567" max="15567" width="11.85546875" style="2" customWidth="1"/>
    <col min="15568" max="15568" width="13" style="2" customWidth="1"/>
    <col min="15569" max="15569" width="13.5703125" style="2" customWidth="1"/>
    <col min="15570" max="15570" width="18.7109375" style="2" customWidth="1"/>
    <col min="15571" max="15571" width="11.42578125" style="2"/>
    <col min="15572" max="15572" width="12.5703125" style="2" bestFit="1" customWidth="1"/>
    <col min="15573" max="15573" width="11.5703125" style="2" bestFit="1" customWidth="1"/>
    <col min="15574" max="15574" width="12.42578125" style="2" bestFit="1" customWidth="1"/>
    <col min="15575" max="15627" width="11.42578125" style="2"/>
    <col min="15628" max="15628" width="9" style="2" customWidth="1"/>
    <col min="15629" max="15629" width="50" style="2" customWidth="1"/>
    <col min="15630" max="15630" width="7.140625" style="2" customWidth="1"/>
    <col min="15631" max="15631" width="10" style="2" customWidth="1"/>
    <col min="15632" max="15632" width="9.85546875" style="2" customWidth="1"/>
    <col min="15633" max="15633" width="16" style="2" customWidth="1"/>
    <col min="15634" max="15634" width="12.5703125" style="2" customWidth="1"/>
    <col min="15635" max="15635" width="14.85546875" style="2" customWidth="1"/>
    <col min="15636" max="15636" width="12.5703125" style="2" customWidth="1"/>
    <col min="15637" max="15637" width="17.85546875" style="2" customWidth="1"/>
    <col min="15638" max="15638" width="12.5703125" style="2" customWidth="1"/>
    <col min="15639" max="15639" width="14.85546875" style="2" customWidth="1"/>
    <col min="15640" max="15640" width="12.5703125" style="2" customWidth="1"/>
    <col min="15641" max="15641" width="17.42578125" style="2" customWidth="1"/>
    <col min="15642" max="15642" width="12.5703125" style="2" customWidth="1"/>
    <col min="15643" max="15643" width="15" style="2" customWidth="1"/>
    <col min="15644" max="15644" width="12.5703125" style="2" customWidth="1"/>
    <col min="15645" max="15645" width="15.85546875" style="2" customWidth="1"/>
    <col min="15646" max="15646" width="12.5703125" style="2" customWidth="1"/>
    <col min="15647" max="15647" width="13.5703125" style="2" customWidth="1"/>
    <col min="15648" max="15648" width="12.5703125" style="2" customWidth="1"/>
    <col min="15649" max="15649" width="15.85546875" style="2" customWidth="1"/>
    <col min="15650" max="15650" width="12.140625" style="2" customWidth="1"/>
    <col min="15651" max="15651" width="14.7109375" style="2" customWidth="1"/>
    <col min="15652" max="15652" width="12.140625" style="2" customWidth="1"/>
    <col min="15653" max="15653" width="15" style="2" customWidth="1"/>
    <col min="15654" max="15654" width="16.140625" style="2" customWidth="1"/>
    <col min="15655" max="15819" width="11.42578125" style="2"/>
    <col min="15820" max="15820" width="2.85546875" style="2" customWidth="1"/>
    <col min="15821" max="15821" width="12.7109375" style="2" customWidth="1"/>
    <col min="15822" max="15822" width="55.28515625" style="2" customWidth="1"/>
    <col min="15823" max="15823" width="11.85546875" style="2" customWidth="1"/>
    <col min="15824" max="15824" width="13" style="2" customWidth="1"/>
    <col min="15825" max="15825" width="13.5703125" style="2" customWidth="1"/>
    <col min="15826" max="15826" width="18.7109375" style="2" customWidth="1"/>
    <col min="15827" max="15827" width="11.42578125" style="2"/>
    <col min="15828" max="15828" width="12.5703125" style="2" bestFit="1" customWidth="1"/>
    <col min="15829" max="15829" width="11.5703125" style="2" bestFit="1" customWidth="1"/>
    <col min="15830" max="15830" width="12.42578125" style="2" bestFit="1" customWidth="1"/>
    <col min="15831" max="15883" width="11.42578125" style="2"/>
    <col min="15884" max="15884" width="9" style="2" customWidth="1"/>
    <col min="15885" max="15885" width="50" style="2" customWidth="1"/>
    <col min="15886" max="15886" width="7.140625" style="2" customWidth="1"/>
    <col min="15887" max="15887" width="10" style="2" customWidth="1"/>
    <col min="15888" max="15888" width="9.85546875" style="2" customWidth="1"/>
    <col min="15889" max="15889" width="16" style="2" customWidth="1"/>
    <col min="15890" max="15890" width="12.5703125" style="2" customWidth="1"/>
    <col min="15891" max="15891" width="14.85546875" style="2" customWidth="1"/>
    <col min="15892" max="15892" width="12.5703125" style="2" customWidth="1"/>
    <col min="15893" max="15893" width="17.85546875" style="2" customWidth="1"/>
    <col min="15894" max="15894" width="12.5703125" style="2" customWidth="1"/>
    <col min="15895" max="15895" width="14.85546875" style="2" customWidth="1"/>
    <col min="15896" max="15896" width="12.5703125" style="2" customWidth="1"/>
    <col min="15897" max="15897" width="17.42578125" style="2" customWidth="1"/>
    <col min="15898" max="15898" width="12.5703125" style="2" customWidth="1"/>
    <col min="15899" max="15899" width="15" style="2" customWidth="1"/>
    <col min="15900" max="15900" width="12.5703125" style="2" customWidth="1"/>
    <col min="15901" max="15901" width="15.85546875" style="2" customWidth="1"/>
    <col min="15902" max="15902" width="12.5703125" style="2" customWidth="1"/>
    <col min="15903" max="15903" width="13.5703125" style="2" customWidth="1"/>
    <col min="15904" max="15904" width="12.5703125" style="2" customWidth="1"/>
    <col min="15905" max="15905" width="15.85546875" style="2" customWidth="1"/>
    <col min="15906" max="15906" width="12.140625" style="2" customWidth="1"/>
    <col min="15907" max="15907" width="14.7109375" style="2" customWidth="1"/>
    <col min="15908" max="15908" width="12.140625" style="2" customWidth="1"/>
    <col min="15909" max="15909" width="15" style="2" customWidth="1"/>
    <col min="15910" max="15910" width="16.140625" style="2" customWidth="1"/>
    <col min="15911" max="16075" width="11.42578125" style="2"/>
    <col min="16076" max="16076" width="2.85546875" style="2" customWidth="1"/>
    <col min="16077" max="16077" width="12.7109375" style="2" customWidth="1"/>
    <col min="16078" max="16078" width="55.28515625" style="2" customWidth="1"/>
    <col min="16079" max="16079" width="11.85546875" style="2" customWidth="1"/>
    <col min="16080" max="16080" width="13" style="2" customWidth="1"/>
    <col min="16081" max="16081" width="13.5703125" style="2" customWidth="1"/>
    <col min="16082" max="16082" width="18.7109375" style="2" customWidth="1"/>
    <col min="16083" max="16083" width="11.42578125" style="2"/>
    <col min="16084" max="16084" width="12.5703125" style="2" bestFit="1" customWidth="1"/>
    <col min="16085" max="16085" width="11.5703125" style="2" bestFit="1" customWidth="1"/>
    <col min="16086" max="16086" width="12.42578125" style="2" bestFit="1" customWidth="1"/>
    <col min="16087" max="16139" width="11.42578125" style="2"/>
    <col min="16140" max="16140" width="9" style="2" customWidth="1"/>
    <col min="16141" max="16141" width="50" style="2" customWidth="1"/>
    <col min="16142" max="16142" width="7.140625" style="2" customWidth="1"/>
    <col min="16143" max="16143" width="10" style="2" customWidth="1"/>
    <col min="16144" max="16144" width="9.85546875" style="2" customWidth="1"/>
    <col min="16145" max="16145" width="16" style="2" customWidth="1"/>
    <col min="16146" max="16146" width="12.5703125" style="2" customWidth="1"/>
    <col min="16147" max="16147" width="14.85546875" style="2" customWidth="1"/>
    <col min="16148" max="16148" width="12.5703125" style="2" customWidth="1"/>
    <col min="16149" max="16149" width="17.85546875" style="2" customWidth="1"/>
    <col min="16150" max="16150" width="12.5703125" style="2" customWidth="1"/>
    <col min="16151" max="16151" width="14.85546875" style="2" customWidth="1"/>
    <col min="16152" max="16152" width="12.5703125" style="2" customWidth="1"/>
    <col min="16153" max="16153" width="17.42578125" style="2" customWidth="1"/>
    <col min="16154" max="16154" width="12.5703125" style="2" customWidth="1"/>
    <col min="16155" max="16155" width="15" style="2" customWidth="1"/>
    <col min="16156" max="16156" width="12.5703125" style="2" customWidth="1"/>
    <col min="16157" max="16157" width="15.85546875" style="2" customWidth="1"/>
    <col min="16158" max="16158" width="12.5703125" style="2" customWidth="1"/>
    <col min="16159" max="16159" width="13.5703125" style="2" customWidth="1"/>
    <col min="16160" max="16160" width="12.5703125" style="2" customWidth="1"/>
    <col min="16161" max="16161" width="15.85546875" style="2" customWidth="1"/>
    <col min="16162" max="16162" width="12.140625" style="2" customWidth="1"/>
    <col min="16163" max="16163" width="14.7109375" style="2" customWidth="1"/>
    <col min="16164" max="16164" width="12.140625" style="2" customWidth="1"/>
    <col min="16165" max="16165" width="15" style="2" customWidth="1"/>
    <col min="16166" max="16166" width="16.140625" style="2" customWidth="1"/>
    <col min="16167" max="16384" width="11.42578125" style="2"/>
  </cols>
  <sheetData>
    <row r="1" spans="2:7" s="14" customFormat="1" ht="14.25" x14ac:dyDescent="0.3">
      <c r="B1" s="10"/>
      <c r="C1" s="11"/>
      <c r="D1" s="12"/>
      <c r="E1" s="12"/>
      <c r="F1" s="68"/>
      <c r="G1" s="13"/>
    </row>
    <row r="2" spans="2:7" s="14" customFormat="1" ht="26.25" x14ac:dyDescent="0.2">
      <c r="B2" s="115" t="s">
        <v>10</v>
      </c>
      <c r="C2" s="115"/>
      <c r="D2" s="115"/>
      <c r="E2" s="115"/>
      <c r="F2" s="115"/>
      <c r="G2" s="115"/>
    </row>
    <row r="3" spans="2:7" s="14" customFormat="1" x14ac:dyDescent="0.25">
      <c r="B3" s="116" t="s">
        <v>257</v>
      </c>
      <c r="C3" s="116"/>
      <c r="D3" s="116"/>
      <c r="E3" s="116"/>
      <c r="F3" s="116"/>
      <c r="G3" s="116"/>
    </row>
    <row r="4" spans="2:7" s="14" customFormat="1" ht="14.25" customHeight="1" x14ac:dyDescent="0.2">
      <c r="B4" s="117" t="s">
        <v>190</v>
      </c>
      <c r="C4" s="117"/>
      <c r="D4" s="117"/>
      <c r="E4" s="117"/>
      <c r="F4" s="117"/>
      <c r="G4" s="117"/>
    </row>
    <row r="5" spans="2:7" s="14" customFormat="1" ht="14.25" customHeight="1" x14ac:dyDescent="0.2">
      <c r="B5" s="117" t="s">
        <v>11</v>
      </c>
      <c r="C5" s="117"/>
      <c r="D5" s="117"/>
      <c r="E5" s="117"/>
      <c r="F5" s="117"/>
      <c r="G5" s="117"/>
    </row>
    <row r="6" spans="2:7" s="14" customFormat="1" ht="14.25" x14ac:dyDescent="0.3">
      <c r="B6" s="15"/>
      <c r="C6" s="16"/>
      <c r="D6" s="16"/>
      <c r="E6" s="17"/>
      <c r="F6" s="69"/>
      <c r="G6" s="17"/>
    </row>
    <row r="7" spans="2:7" s="20" customFormat="1" ht="15" x14ac:dyDescent="0.2">
      <c r="B7" s="19"/>
      <c r="C7" s="118" t="s">
        <v>191</v>
      </c>
      <c r="D7" s="118"/>
      <c r="E7" s="118"/>
      <c r="F7" s="118"/>
      <c r="G7" s="118"/>
    </row>
    <row r="8" spans="2:7" s="14" customFormat="1" x14ac:dyDescent="0.25">
      <c r="B8" s="21"/>
      <c r="C8" s="22"/>
      <c r="D8" s="23"/>
      <c r="E8" s="18"/>
      <c r="F8" s="70"/>
      <c r="G8" s="24"/>
    </row>
    <row r="9" spans="2:7" s="14" customFormat="1" x14ac:dyDescent="0.25">
      <c r="B9" s="47" t="s">
        <v>180</v>
      </c>
      <c r="C9" s="22"/>
      <c r="D9" s="23"/>
      <c r="E9" s="18"/>
      <c r="F9" s="70"/>
      <c r="G9" s="24"/>
    </row>
    <row r="10" spans="2:7" s="14" customFormat="1" ht="13.5" customHeight="1" x14ac:dyDescent="0.25">
      <c r="B10" s="25"/>
      <c r="C10" s="113" t="s">
        <v>268</v>
      </c>
      <c r="D10" s="113"/>
      <c r="E10" s="113"/>
      <c r="F10" s="113"/>
      <c r="G10" s="113"/>
    </row>
    <row r="11" spans="2:7" s="14" customFormat="1" ht="13.5" customHeight="1" x14ac:dyDescent="0.25">
      <c r="B11" s="26"/>
      <c r="C11" s="113"/>
      <c r="D11" s="113"/>
      <c r="E11" s="113"/>
      <c r="F11" s="113"/>
      <c r="G11" s="113"/>
    </row>
    <row r="12" spans="2:7" s="14" customFormat="1" ht="13.5" customHeight="1" x14ac:dyDescent="0.25">
      <c r="B12" s="26"/>
      <c r="C12" s="113"/>
      <c r="D12" s="113"/>
      <c r="E12" s="113"/>
      <c r="F12" s="113"/>
      <c r="G12" s="113"/>
    </row>
    <row r="13" spans="2:7" s="14" customFormat="1" ht="13.5" customHeight="1" x14ac:dyDescent="0.25">
      <c r="B13" s="26"/>
      <c r="C13" s="113"/>
      <c r="D13" s="113"/>
      <c r="E13" s="113"/>
      <c r="F13" s="113"/>
      <c r="G13" s="113"/>
    </row>
    <row r="14" spans="2:7" s="14" customFormat="1" ht="13.5" customHeight="1" x14ac:dyDescent="0.25">
      <c r="B14" s="26"/>
      <c r="C14" s="113"/>
      <c r="D14" s="113"/>
      <c r="E14" s="113"/>
      <c r="F14" s="113"/>
      <c r="G14" s="113"/>
    </row>
    <row r="15" spans="2:7" s="14" customFormat="1" ht="13.5" customHeight="1" x14ac:dyDescent="0.25">
      <c r="B15" s="26"/>
      <c r="C15" s="113"/>
      <c r="D15" s="113"/>
      <c r="E15" s="113"/>
      <c r="F15" s="113"/>
      <c r="G15" s="113"/>
    </row>
    <row r="16" spans="2:7" s="14" customFormat="1" ht="13.5" customHeight="1" x14ac:dyDescent="0.25">
      <c r="B16" s="26"/>
      <c r="C16" s="113"/>
      <c r="D16" s="113"/>
      <c r="E16" s="113"/>
      <c r="F16" s="113"/>
      <c r="G16" s="113"/>
    </row>
    <row r="17" spans="2:7" s="14" customFormat="1" ht="13.5" customHeight="1" x14ac:dyDescent="0.25">
      <c r="B17" s="26"/>
      <c r="C17" s="113"/>
      <c r="D17" s="113"/>
      <c r="E17" s="113"/>
      <c r="F17" s="113"/>
      <c r="G17" s="113"/>
    </row>
    <row r="18" spans="2:7" s="14" customFormat="1" ht="13.5" customHeight="1" x14ac:dyDescent="0.25">
      <c r="B18" s="26"/>
      <c r="C18" s="113"/>
      <c r="D18" s="113"/>
      <c r="E18" s="113"/>
      <c r="F18" s="113"/>
      <c r="G18" s="113"/>
    </row>
    <row r="19" spans="2:7" s="14" customFormat="1" ht="13.5" customHeight="1" x14ac:dyDescent="0.25">
      <c r="B19" s="26"/>
      <c r="C19" s="113"/>
      <c r="D19" s="113"/>
      <c r="E19" s="113"/>
      <c r="F19" s="113"/>
      <c r="G19" s="113"/>
    </row>
    <row r="20" spans="2:7" s="14" customFormat="1" ht="13.5" customHeight="1" x14ac:dyDescent="0.25">
      <c r="B20" s="26"/>
      <c r="C20" s="113"/>
      <c r="D20" s="113"/>
      <c r="E20" s="113"/>
      <c r="F20" s="113"/>
      <c r="G20" s="113"/>
    </row>
    <row r="21" spans="2:7" s="14" customFormat="1" ht="13.5" customHeight="1" x14ac:dyDescent="0.25">
      <c r="B21" s="26"/>
      <c r="C21" s="113"/>
      <c r="D21" s="113"/>
      <c r="E21" s="113"/>
      <c r="F21" s="113"/>
      <c r="G21" s="113"/>
    </row>
    <row r="22" spans="2:7" s="14" customFormat="1" ht="13.5" customHeight="1" x14ac:dyDescent="0.25">
      <c r="B22" s="26"/>
      <c r="C22" s="113"/>
      <c r="D22" s="113"/>
      <c r="E22" s="113"/>
      <c r="F22" s="113"/>
      <c r="G22" s="113"/>
    </row>
    <row r="23" spans="2:7" s="14" customFormat="1" ht="13.5" customHeight="1" x14ac:dyDescent="0.25">
      <c r="B23" s="26"/>
      <c r="C23" s="113"/>
      <c r="D23" s="113"/>
      <c r="E23" s="113"/>
      <c r="F23" s="113"/>
      <c r="G23" s="113"/>
    </row>
    <row r="24" spans="2:7" s="14" customFormat="1" ht="13.5" customHeight="1" x14ac:dyDescent="0.25">
      <c r="B24" s="26"/>
      <c r="C24" s="113"/>
      <c r="D24" s="113"/>
      <c r="E24" s="113"/>
      <c r="F24" s="113"/>
      <c r="G24" s="113"/>
    </row>
    <row r="25" spans="2:7" s="14" customFormat="1" ht="13.5" customHeight="1" x14ac:dyDescent="0.25">
      <c r="B25" s="26"/>
      <c r="C25" s="113"/>
      <c r="D25" s="113"/>
      <c r="E25" s="113"/>
      <c r="F25" s="113"/>
      <c r="G25" s="113"/>
    </row>
    <row r="26" spans="2:7" s="14" customFormat="1" ht="13.5" customHeight="1" x14ac:dyDescent="0.25">
      <c r="B26" s="26"/>
      <c r="C26" s="113"/>
      <c r="D26" s="113"/>
      <c r="E26" s="113"/>
      <c r="F26" s="113"/>
      <c r="G26" s="113"/>
    </row>
    <row r="27" spans="2:7" s="14" customFormat="1" ht="13.5" customHeight="1" x14ac:dyDescent="0.25">
      <c r="B27" s="26"/>
      <c r="C27" s="113"/>
      <c r="D27" s="113"/>
      <c r="E27" s="113"/>
      <c r="F27" s="113"/>
      <c r="G27" s="113"/>
    </row>
    <row r="28" spans="2:7" s="14" customFormat="1" ht="13.5" customHeight="1" x14ac:dyDescent="0.25">
      <c r="B28" s="26"/>
      <c r="C28" s="113"/>
      <c r="D28" s="113"/>
      <c r="E28" s="113"/>
      <c r="F28" s="113"/>
      <c r="G28" s="113"/>
    </row>
    <row r="29" spans="2:7" s="14" customFormat="1" ht="13.5" customHeight="1" x14ac:dyDescent="0.25">
      <c r="B29" s="26"/>
      <c r="C29" s="113"/>
      <c r="D29" s="113"/>
      <c r="E29" s="113"/>
      <c r="F29" s="113"/>
      <c r="G29" s="113"/>
    </row>
    <row r="30" spans="2:7" s="14" customFormat="1" ht="13.5" customHeight="1" x14ac:dyDescent="0.25">
      <c r="B30" s="26"/>
      <c r="C30" s="113"/>
      <c r="D30" s="113"/>
      <c r="E30" s="113"/>
      <c r="F30" s="113"/>
      <c r="G30" s="113"/>
    </row>
    <row r="31" spans="2:7" s="14" customFormat="1" ht="13.5" customHeight="1" x14ac:dyDescent="0.25">
      <c r="B31" s="26"/>
      <c r="C31" s="113"/>
      <c r="D31" s="113"/>
      <c r="E31" s="113"/>
      <c r="F31" s="113"/>
      <c r="G31" s="113"/>
    </row>
    <row r="32" spans="2:7" s="14" customFormat="1" ht="13.5" customHeight="1" x14ac:dyDescent="0.25">
      <c r="B32" s="26"/>
      <c r="C32" s="113"/>
      <c r="D32" s="113"/>
      <c r="E32" s="113"/>
      <c r="F32" s="113"/>
      <c r="G32" s="113"/>
    </row>
    <row r="33" spans="2:7" s="14" customFormat="1" ht="13.5" customHeight="1" x14ac:dyDescent="0.25">
      <c r="B33" s="26"/>
      <c r="C33" s="113"/>
      <c r="D33" s="113"/>
      <c r="E33" s="113"/>
      <c r="F33" s="113"/>
      <c r="G33" s="113"/>
    </row>
    <row r="34" spans="2:7" s="14" customFormat="1" ht="13.5" customHeight="1" x14ac:dyDescent="0.25">
      <c r="B34" s="26"/>
      <c r="C34" s="113"/>
      <c r="D34" s="113"/>
      <c r="E34" s="113"/>
      <c r="F34" s="113"/>
      <c r="G34" s="113"/>
    </row>
    <row r="35" spans="2:7" s="14" customFormat="1" ht="13.5" customHeight="1" x14ac:dyDescent="0.25">
      <c r="B35" s="26"/>
      <c r="C35" s="113"/>
      <c r="D35" s="113"/>
      <c r="E35" s="113"/>
      <c r="F35" s="113"/>
      <c r="G35" s="113"/>
    </row>
    <row r="36" spans="2:7" s="14" customFormat="1" ht="14.25" x14ac:dyDescent="0.25">
      <c r="B36" s="27"/>
      <c r="C36" s="28"/>
      <c r="D36" s="28"/>
      <c r="E36" s="29"/>
      <c r="F36" s="71"/>
      <c r="G36" s="29"/>
    </row>
    <row r="37" spans="2:7" s="14" customFormat="1" ht="14.25" x14ac:dyDescent="0.25">
      <c r="B37" s="27"/>
      <c r="C37" s="28"/>
      <c r="D37" s="28"/>
      <c r="E37" s="29"/>
      <c r="F37" s="71"/>
      <c r="G37" s="29"/>
    </row>
    <row r="38" spans="2:7" s="14" customFormat="1" ht="14.25" x14ac:dyDescent="0.3">
      <c r="B38" s="30" t="s">
        <v>181</v>
      </c>
      <c r="C38" s="30"/>
      <c r="D38" s="27"/>
      <c r="E38" s="31"/>
      <c r="F38" s="72"/>
      <c r="G38" s="32" t="s">
        <v>2</v>
      </c>
    </row>
    <row r="39" spans="2:7" s="14" customFormat="1" ht="14.25" x14ac:dyDescent="0.3">
      <c r="B39" s="30"/>
      <c r="C39" s="30"/>
      <c r="D39" s="27"/>
      <c r="E39" s="31"/>
      <c r="F39" s="72"/>
      <c r="G39" s="32"/>
    </row>
    <row r="40" spans="2:7" s="14" customFormat="1" ht="14.25" x14ac:dyDescent="0.3">
      <c r="B40" s="33"/>
      <c r="C40" s="30"/>
      <c r="D40" s="27"/>
      <c r="E40" s="31"/>
      <c r="F40" s="72"/>
      <c r="G40" s="32"/>
    </row>
    <row r="41" spans="2:7" s="14" customFormat="1" ht="14.25" x14ac:dyDescent="0.3">
      <c r="B41" s="33"/>
      <c r="C41" s="85" t="s">
        <v>182</v>
      </c>
      <c r="D41" s="86"/>
      <c r="E41" s="87"/>
      <c r="F41" s="88"/>
      <c r="G41" s="89">
        <f>+G128</f>
        <v>0</v>
      </c>
    </row>
    <row r="42" spans="2:7" s="14" customFormat="1" ht="14.25" x14ac:dyDescent="0.3">
      <c r="B42" s="33"/>
      <c r="C42" s="21" t="s">
        <v>183</v>
      </c>
      <c r="D42" s="33"/>
      <c r="E42" s="34"/>
      <c r="F42" s="72"/>
      <c r="G42" s="36">
        <f>+G141</f>
        <v>0</v>
      </c>
    </row>
    <row r="43" spans="2:7" s="14" customFormat="1" ht="14.25" x14ac:dyDescent="0.3">
      <c r="B43" s="33"/>
      <c r="C43" s="85" t="s">
        <v>115</v>
      </c>
      <c r="D43" s="86"/>
      <c r="E43" s="87"/>
      <c r="F43" s="88"/>
      <c r="G43" s="90">
        <f>+G171</f>
        <v>0</v>
      </c>
    </row>
    <row r="44" spans="2:7" s="14" customFormat="1" ht="14.25" x14ac:dyDescent="0.3">
      <c r="B44" s="33"/>
      <c r="C44" s="21" t="s">
        <v>184</v>
      </c>
      <c r="D44" s="33"/>
      <c r="E44" s="34"/>
      <c r="F44" s="72"/>
      <c r="G44" s="36">
        <f>+G175</f>
        <v>0</v>
      </c>
    </row>
    <row r="45" spans="2:7" s="14" customFormat="1" ht="14.25" x14ac:dyDescent="0.3">
      <c r="B45" s="33"/>
      <c r="C45" s="21" t="s">
        <v>185</v>
      </c>
      <c r="D45" s="33"/>
      <c r="E45" s="34"/>
      <c r="F45" s="72"/>
      <c r="G45" s="37"/>
    </row>
    <row r="46" spans="2:7" s="14" customFormat="1" ht="14.25" x14ac:dyDescent="0.3">
      <c r="B46" s="33"/>
      <c r="C46" s="85" t="s">
        <v>256</v>
      </c>
      <c r="D46" s="86"/>
      <c r="E46" s="87"/>
      <c r="F46" s="88"/>
      <c r="G46" s="91">
        <f>+G187</f>
        <v>0</v>
      </c>
    </row>
    <row r="47" spans="2:7" s="14" customFormat="1" ht="14.25" x14ac:dyDescent="0.3">
      <c r="B47" s="33"/>
      <c r="C47" s="21" t="s">
        <v>186</v>
      </c>
      <c r="D47" s="33"/>
      <c r="E47" s="34"/>
      <c r="F47" s="72"/>
      <c r="G47" s="36">
        <f>+G194</f>
        <v>0</v>
      </c>
    </row>
    <row r="48" spans="2:7" s="14" customFormat="1" ht="14.25" x14ac:dyDescent="0.3">
      <c r="B48" s="33"/>
      <c r="C48" s="85" t="s">
        <v>255</v>
      </c>
      <c r="D48" s="86"/>
      <c r="E48" s="87"/>
      <c r="F48" s="88"/>
      <c r="G48" s="90">
        <f>+G217</f>
        <v>0</v>
      </c>
    </row>
    <row r="49" spans="2:7" s="14" customFormat="1" ht="14.25" x14ac:dyDescent="0.3">
      <c r="B49" s="33"/>
      <c r="C49" s="21" t="s">
        <v>254</v>
      </c>
      <c r="D49" s="33"/>
      <c r="E49" s="34"/>
      <c r="F49" s="72"/>
      <c r="G49" s="36">
        <f>+G229</f>
        <v>0</v>
      </c>
    </row>
    <row r="50" spans="2:7" s="14" customFormat="1" ht="14.25" x14ac:dyDescent="0.3">
      <c r="B50" s="33"/>
      <c r="C50" s="33"/>
      <c r="D50" s="39"/>
      <c r="E50" s="34"/>
      <c r="F50" s="72"/>
      <c r="G50" s="31"/>
    </row>
    <row r="51" spans="2:7" s="14" customFormat="1" ht="14.25" x14ac:dyDescent="0.3">
      <c r="B51" s="33"/>
      <c r="C51" s="33"/>
      <c r="D51" s="39"/>
      <c r="E51" s="34"/>
      <c r="F51" s="72"/>
      <c r="G51" s="31"/>
    </row>
    <row r="52" spans="2:7" s="14" customFormat="1" ht="14.25" x14ac:dyDescent="0.3">
      <c r="B52" s="33"/>
      <c r="C52" s="40"/>
      <c r="D52" s="40"/>
      <c r="E52" s="34"/>
      <c r="F52" s="73"/>
      <c r="G52" s="34"/>
    </row>
    <row r="53" spans="2:7" s="14" customFormat="1" ht="14.25" x14ac:dyDescent="0.3">
      <c r="B53" s="33"/>
      <c r="C53" s="27"/>
      <c r="D53" s="41"/>
      <c r="E53" s="42" t="s">
        <v>187</v>
      </c>
      <c r="F53" s="74"/>
      <c r="G53" s="38">
        <f>SUM(G41:G52)</f>
        <v>0</v>
      </c>
    </row>
    <row r="54" spans="2:7" s="14" customFormat="1" ht="14.25" x14ac:dyDescent="0.3">
      <c r="B54" s="33"/>
      <c r="C54" s="27"/>
      <c r="D54" s="41"/>
      <c r="E54" s="43"/>
      <c r="F54" s="75"/>
      <c r="G54" s="44"/>
    </row>
    <row r="55" spans="2:7" s="14" customFormat="1" ht="14.25" x14ac:dyDescent="0.3">
      <c r="B55" s="33"/>
      <c r="C55" s="27"/>
      <c r="D55" s="41"/>
      <c r="E55" s="42" t="s">
        <v>188</v>
      </c>
      <c r="F55" s="74"/>
      <c r="G55" s="35">
        <f>ROUND((G53*16%),2)</f>
        <v>0</v>
      </c>
    </row>
    <row r="56" spans="2:7" s="14" customFormat="1" ht="14.25" x14ac:dyDescent="0.3">
      <c r="B56" s="33"/>
      <c r="C56" s="27"/>
      <c r="D56" s="41"/>
      <c r="E56" s="43"/>
      <c r="F56" s="75"/>
      <c r="G56" s="45"/>
    </row>
    <row r="57" spans="2:7" s="14" customFormat="1" ht="14.25" x14ac:dyDescent="0.3">
      <c r="B57" s="33"/>
      <c r="C57" s="27"/>
      <c r="D57" s="41"/>
      <c r="E57" s="42" t="s">
        <v>189</v>
      </c>
      <c r="F57" s="74"/>
      <c r="G57" s="38">
        <f>SUM(G53:G55)</f>
        <v>0</v>
      </c>
    </row>
    <row r="58" spans="2:7" s="14" customFormat="1" ht="14.25" x14ac:dyDescent="0.3">
      <c r="B58" s="33"/>
      <c r="C58" s="40"/>
      <c r="D58" s="40"/>
      <c r="E58" s="34"/>
      <c r="F58" s="73"/>
      <c r="G58" s="46"/>
    </row>
    <row r="59" spans="2:7" s="14" customFormat="1" ht="14.25" x14ac:dyDescent="0.3">
      <c r="B59" s="33"/>
      <c r="C59" s="40"/>
      <c r="D59" s="40"/>
      <c r="E59" s="34"/>
      <c r="F59" s="73"/>
      <c r="G59" s="46"/>
    </row>
    <row r="60" spans="2:7" s="14" customFormat="1" ht="14.25" x14ac:dyDescent="0.3">
      <c r="B60" s="33"/>
      <c r="C60" s="40"/>
      <c r="D60" s="40"/>
      <c r="E60" s="34"/>
      <c r="F60" s="73"/>
      <c r="G60" s="46"/>
    </row>
    <row r="61" spans="2:7" s="14" customFormat="1" ht="14.25" x14ac:dyDescent="0.3">
      <c r="B61" s="33"/>
      <c r="C61" s="40"/>
      <c r="D61" s="40"/>
      <c r="E61" s="34"/>
      <c r="F61" s="73"/>
      <c r="G61" s="46"/>
    </row>
    <row r="62" spans="2:7" s="14" customFormat="1" ht="14.25" x14ac:dyDescent="0.3">
      <c r="B62" s="33"/>
      <c r="C62" s="40"/>
      <c r="D62" s="40"/>
      <c r="E62" s="34"/>
      <c r="F62" s="73"/>
      <c r="G62" s="46"/>
    </row>
    <row r="63" spans="2:7" s="14" customFormat="1" ht="14.25" x14ac:dyDescent="0.3">
      <c r="B63" s="10"/>
      <c r="C63" s="11"/>
      <c r="D63" s="12"/>
      <c r="E63" s="12"/>
      <c r="F63" s="68"/>
      <c r="G63" s="13"/>
    </row>
    <row r="64" spans="2:7" s="14" customFormat="1" ht="26.25" x14ac:dyDescent="0.2">
      <c r="B64" s="115" t="s">
        <v>10</v>
      </c>
      <c r="C64" s="115"/>
      <c r="D64" s="115"/>
      <c r="E64" s="115"/>
      <c r="F64" s="115"/>
      <c r="G64" s="115"/>
    </row>
    <row r="65" spans="2:7" s="14" customFormat="1" x14ac:dyDescent="0.25">
      <c r="B65" s="116" t="s">
        <v>257</v>
      </c>
      <c r="C65" s="116"/>
      <c r="D65" s="116"/>
      <c r="E65" s="116"/>
      <c r="F65" s="116"/>
      <c r="G65" s="116"/>
    </row>
    <row r="66" spans="2:7" s="14" customFormat="1" ht="14.25" customHeight="1" x14ac:dyDescent="0.2">
      <c r="B66" s="117" t="s">
        <v>190</v>
      </c>
      <c r="C66" s="117"/>
      <c r="D66" s="117"/>
      <c r="E66" s="117"/>
      <c r="F66" s="117"/>
      <c r="G66" s="117"/>
    </row>
    <row r="67" spans="2:7" s="14" customFormat="1" ht="14.25" customHeight="1" x14ac:dyDescent="0.2">
      <c r="B67" s="117" t="s">
        <v>11</v>
      </c>
      <c r="C67" s="117"/>
      <c r="D67" s="117"/>
      <c r="E67" s="117"/>
      <c r="F67" s="117"/>
      <c r="G67" s="117"/>
    </row>
    <row r="68" spans="2:7" s="14" customFormat="1" ht="14.25" x14ac:dyDescent="0.3">
      <c r="B68" s="15"/>
      <c r="C68" s="16"/>
      <c r="D68" s="16"/>
      <c r="E68" s="17"/>
      <c r="F68" s="69"/>
      <c r="G68" s="17"/>
    </row>
    <row r="69" spans="2:7" s="20" customFormat="1" ht="15" x14ac:dyDescent="0.2">
      <c r="B69" s="19"/>
      <c r="C69" s="118" t="s">
        <v>191</v>
      </c>
      <c r="D69" s="118"/>
      <c r="E69" s="118"/>
      <c r="F69" s="118"/>
      <c r="G69" s="118"/>
    </row>
    <row r="70" spans="2:7" s="14" customFormat="1" x14ac:dyDescent="0.25">
      <c r="B70" s="21"/>
      <c r="C70" s="22"/>
      <c r="D70" s="23"/>
      <c r="E70" s="18"/>
      <c r="F70" s="70"/>
      <c r="G70" s="24"/>
    </row>
    <row r="71" spans="2:7" s="14" customFormat="1" ht="18.75" customHeight="1" x14ac:dyDescent="0.25">
      <c r="B71" s="47"/>
      <c r="C71" s="128" t="s">
        <v>180</v>
      </c>
      <c r="D71" s="48"/>
      <c r="E71" s="49"/>
      <c r="F71" s="76"/>
      <c r="G71" s="24"/>
    </row>
    <row r="72" spans="2:7" s="14" customFormat="1" ht="15.75" customHeight="1" x14ac:dyDescent="0.2">
      <c r="B72" s="50"/>
      <c r="C72" s="113" t="str">
        <f>+C10</f>
        <v>EL PROYECTO "CONSTRUCCIÓN DE SIETE AULAS Y DOS MÓDULOS DE BAÑOS (PRIMERA ETAPA)"  CONTARA CON 3 AULAS, UN MÓDULO DE BAÑOS PARA MUJERES, UN MÓDULO DE BAÑOS PARA HOMBRES, ESCALERA, PASILLO Y VESTÍBULO EN LA PLANTA BAJA, Y CON 4 AULAS, ESCALERA, PASILLO  Y VESTÍBULO EN PLANTA ALTA, DE LOS CUALES 858.63 M2. CORRESPONDEN A AULAS Y 82.13 M2. A LOS DOS MÓDULOS DE BAÑOS, CON UN TOTAL DE 940.76 M2. DE CONSTRUCCIÓN, INCLUYE LOS TRABAJOS DE; PRELIMINARES: LIMPIEZA, TRAZO, NIVELACIÓN, DESPALME DE TERRENO NATURAL (622.26 M2); CIMENTACIÓN: ZAPATA CORRIDA, TRABE DE LIGA, CONTRATRABE DE CONCRETO F'C=250 KG/CM2, CON ACERO DE 3/8", ½", Y 5/8" (441.88 M2); ESTRUCTURA: COLUMNAS, MUROS DE CARGA, TRABES Y RAMPA DE ESCALERA, DE CONCRETO F'C=250 KG/CM2, CON ACERO DE 3/8", ½", Y 5/8"  (940.76 M2), LOSA DE ENTREPISO Y AZOTEA DE 12 CM DE ESPESOR DE CONCRETO DE F'C=250 KG/CM2., CON ACERO DE 3/8" (940.76 M2); ALBAÑILERÍA: MURO DE TABIQUE ROJO, CASTILLO Y CADENA DE CONCRETO F'C=200 KG/CM2 CON ACERO, APLANADO FINO Y RUSTICO (940.76 M2), FIRME RUSTICO DE 8 CM, PISO RAYADO DE 10 CM, FIRME RAYADO DE 6 CM DE ESPESOR, DE CONCRETO F'C=150 KG/CM2 (560.89 M2), IMPERMEABILIZANTE PREFABRICADO DE 3.5 MM. CON GRAVILLA ROJA DE FIBRA DE VIDRIO, Y TEJA MEDIA CAÑA DE BARRO ROJO RECOCIDO (586.12 M2); BARANDAL METÁLICO CON REDONDO Y PLACA DE 1/2" DE ACERO, DE 49.40X1M. TUBO CED. 30 DE 4" Y 1 1/2" (1 PZA); Y DE 11.82X1M. TUBO CED. 30 DE 2 1/2" Y 1 1/2" (2 PZA) TOTAL 3 PIEZAS; INSTALACIÓN ELÉCTRICA; SALIDA DE LUMINARIA, CONTACTO Y APAGADOR, TODOS CON TUBO PVC CONDUIT 13, 19 Y 25 MM, CABLE THW CAL. 10, 12, DESNUDO CAL. 8, 10, 12 Y 14 (704.92 ML); SALIDAS DE RED Y DE VIDEO VIGILANCIA, CON TUBO DE PVC CONDUIT DE 13, 19 Y 25 MM. (163.39 ML); SALIDAS SANITARIAS CON TUBO DE PVC REFORZADO DE 2" Y 4"  (236.83 ML), SALIDAS HIDRÁULICAS CON TUBERÍA DE COBRE DE 13, 19, 25, 38 Y 50 MM (51.80 ML); ACABADOS: LOSETA DE CERÁMICA ANTIDERRAPANTE, AZULEJO  Y PINTURA VINÍLICA LAVABLE (528.71 M2); PUERTA MULTYPANEL LISA DE 2.50X1.00 M, 2" DE ESPESOR, MARCO Y CONTRAMARCO DE ALUMINIO DE 2", CON CERRADURA DE DOBLE CILINDRO (7 PIEZAS); VENTANAS DE 2.94X1.4M (5 PZA), 1.94X1.4M (10 PZA), 2.94X0.75M (6 PZA), 1.94X0.75M (9 PZA), Y 0.97X0.75M (6 PZA), DE ALUMINIO ANODIZADO NAT. DE 2”, CON VIDRIO FILTRASOL DE 6 MM. TOTAL 36 PZAS; MAMPARA DE ALUMINIO DE 3”, DE 3.39X1.80M (1 PZA), DE 5.55X1.80M (2 PZAS), DE 1.40X1.80M (11 PZAS) Y DE 0.60X1.60M (2 PZAS), TOTAL 16 PZAS; LUMINARIAS LED DE GABINETE TIPO SOBREPONER, DE 30X122 CM. DE 32W (17 PZA), Y DE 30X244 CM. DE 64 W (36 PZA) TOTAL 53 PZAS; MUEBLES DE BAÑO: INODOROS, MINGITORIOS EN SECO Y LAVABOS DE CERÁMICA PORCELANIZADA (25 PIEZAS); Y OBRA EXTERIOR: ANDADOR PEATONAL CON GUARNICIÓN Y PISO DE 10 CM. DE ESPESOR, CONCRETO F'C=150 KG/CM2 (75.32 M2), TUBO PVC SANIT. DE 4" PARA DRENAJE, DE 6" PARA AGUA PLUVIAL, Y PVC HCO. DE 2" PARA SUMINISTRO DE AGUA AL EDIFICIO (66.16 ML), Y TUBO PVC CONDUIT TIPO PESADO DE 2" Y CABLE T.H.W. CAL. 4, CAL. 6 Y CAL. 8 DESNUDO PARA ENERGIZAR EDIFICIO (55.55 ML). POR EL MOMENTO ESTE EDIFICIO TENDRÁ UN AVANCE FÍSICO DEL 94.60 %, LISTO PARA RECIBIR LOS ACABADOS FALTANTES, Y UNA VEZ QUE SE CONCLUYA EL PROYECTO AL 100%, SE TENDRÁ LA CAPACIDAD PARA OFERTAR UN EDIFICIO CON ESPACIOS EN ÓPTIMAS CONDICIONES QUE BENEFICIARÁ A UNA MATRÍCULA DE 2662 ALUMNOS.</v>
      </c>
      <c r="D72" s="113"/>
      <c r="E72" s="113"/>
      <c r="F72" s="113"/>
      <c r="G72" s="113"/>
    </row>
    <row r="73" spans="2:7" s="14" customFormat="1" ht="12.75" x14ac:dyDescent="0.2">
      <c r="B73" s="51"/>
      <c r="C73" s="113"/>
      <c r="D73" s="113"/>
      <c r="E73" s="113"/>
      <c r="F73" s="113"/>
      <c r="G73" s="113"/>
    </row>
    <row r="74" spans="2:7" s="14" customFormat="1" ht="12.75" x14ac:dyDescent="0.2">
      <c r="B74" s="51"/>
      <c r="C74" s="113"/>
      <c r="D74" s="113"/>
      <c r="E74" s="113"/>
      <c r="F74" s="113"/>
      <c r="G74" s="113"/>
    </row>
    <row r="75" spans="2:7" s="14" customFormat="1" ht="12.75" x14ac:dyDescent="0.2">
      <c r="B75" s="51"/>
      <c r="C75" s="113"/>
      <c r="D75" s="113"/>
      <c r="E75" s="113"/>
      <c r="F75" s="113"/>
      <c r="G75" s="113"/>
    </row>
    <row r="76" spans="2:7" s="14" customFormat="1" ht="12.75" x14ac:dyDescent="0.2">
      <c r="B76" s="51"/>
      <c r="C76" s="113"/>
      <c r="D76" s="113"/>
      <c r="E76" s="113"/>
      <c r="F76" s="113"/>
      <c r="G76" s="113"/>
    </row>
    <row r="77" spans="2:7" s="14" customFormat="1" ht="12.75" x14ac:dyDescent="0.2">
      <c r="B77" s="51"/>
      <c r="C77" s="113"/>
      <c r="D77" s="113"/>
      <c r="E77" s="113"/>
      <c r="F77" s="113"/>
      <c r="G77" s="113"/>
    </row>
    <row r="78" spans="2:7" s="14" customFormat="1" ht="12.75" x14ac:dyDescent="0.2">
      <c r="B78" s="51"/>
      <c r="C78" s="113"/>
      <c r="D78" s="113"/>
      <c r="E78" s="113"/>
      <c r="F78" s="113"/>
      <c r="G78" s="113"/>
    </row>
    <row r="79" spans="2:7" s="14" customFormat="1" ht="12.75" x14ac:dyDescent="0.2">
      <c r="B79" s="51"/>
      <c r="C79" s="113"/>
      <c r="D79" s="113"/>
      <c r="E79" s="113"/>
      <c r="F79" s="113"/>
      <c r="G79" s="113"/>
    </row>
    <row r="80" spans="2:7" s="14" customFormat="1" ht="12.75" x14ac:dyDescent="0.2">
      <c r="B80" s="51"/>
      <c r="C80" s="113"/>
      <c r="D80" s="113"/>
      <c r="E80" s="113"/>
      <c r="F80" s="113"/>
      <c r="G80" s="113"/>
    </row>
    <row r="81" spans="2:7" s="14" customFormat="1" ht="12.75" x14ac:dyDescent="0.2">
      <c r="B81" s="51"/>
      <c r="C81" s="113"/>
      <c r="D81" s="113"/>
      <c r="E81" s="113"/>
      <c r="F81" s="113"/>
      <c r="G81" s="113"/>
    </row>
    <row r="82" spans="2:7" s="14" customFormat="1" ht="12.75" x14ac:dyDescent="0.2">
      <c r="B82" s="51"/>
      <c r="C82" s="113"/>
      <c r="D82" s="113"/>
      <c r="E82" s="113"/>
      <c r="F82" s="113"/>
      <c r="G82" s="113"/>
    </row>
    <row r="83" spans="2:7" s="14" customFormat="1" ht="12.75" x14ac:dyDescent="0.2">
      <c r="B83" s="51"/>
      <c r="C83" s="113"/>
      <c r="D83" s="113"/>
      <c r="E83" s="113"/>
      <c r="F83" s="113"/>
      <c r="G83" s="113"/>
    </row>
    <row r="84" spans="2:7" s="14" customFormat="1" ht="12.75" x14ac:dyDescent="0.2">
      <c r="B84" s="51"/>
      <c r="C84" s="113"/>
      <c r="D84" s="113"/>
      <c r="E84" s="113"/>
      <c r="F84" s="113"/>
      <c r="G84" s="113"/>
    </row>
    <row r="85" spans="2:7" s="14" customFormat="1" ht="12.75" x14ac:dyDescent="0.2">
      <c r="B85" s="51"/>
      <c r="C85" s="113"/>
      <c r="D85" s="113"/>
      <c r="E85" s="113"/>
      <c r="F85" s="113"/>
      <c r="G85" s="113"/>
    </row>
    <row r="86" spans="2:7" s="14" customFormat="1" ht="12.75" x14ac:dyDescent="0.2">
      <c r="B86" s="51"/>
      <c r="C86" s="113"/>
      <c r="D86" s="113"/>
      <c r="E86" s="113"/>
      <c r="F86" s="113"/>
      <c r="G86" s="113"/>
    </row>
    <row r="87" spans="2:7" s="14" customFormat="1" ht="12.75" x14ac:dyDescent="0.2">
      <c r="B87" s="51"/>
      <c r="C87" s="113"/>
      <c r="D87" s="113"/>
      <c r="E87" s="113"/>
      <c r="F87" s="113"/>
      <c r="G87" s="113"/>
    </row>
    <row r="88" spans="2:7" s="14" customFormat="1" ht="12.75" x14ac:dyDescent="0.2">
      <c r="B88" s="51"/>
      <c r="C88" s="113"/>
      <c r="D88" s="113"/>
      <c r="E88" s="113"/>
      <c r="F88" s="113"/>
      <c r="G88" s="113"/>
    </row>
    <row r="89" spans="2:7" s="14" customFormat="1" ht="12.75" x14ac:dyDescent="0.2">
      <c r="B89" s="51"/>
      <c r="C89" s="113"/>
      <c r="D89" s="113"/>
      <c r="E89" s="113"/>
      <c r="F89" s="113"/>
      <c r="G89" s="113"/>
    </row>
    <row r="90" spans="2:7" s="14" customFormat="1" ht="12.75" x14ac:dyDescent="0.2">
      <c r="B90" s="51"/>
      <c r="C90" s="113"/>
      <c r="D90" s="113"/>
      <c r="E90" s="113"/>
      <c r="F90" s="113"/>
      <c r="G90" s="113"/>
    </row>
    <row r="91" spans="2:7" s="14" customFormat="1" ht="12.75" x14ac:dyDescent="0.2">
      <c r="B91" s="51"/>
      <c r="C91" s="113"/>
      <c r="D91" s="113"/>
      <c r="E91" s="113"/>
      <c r="F91" s="113"/>
      <c r="G91" s="113"/>
    </row>
    <row r="92" spans="2:7" s="14" customFormat="1" ht="12.75" x14ac:dyDescent="0.2">
      <c r="B92" s="51"/>
      <c r="C92" s="113"/>
      <c r="D92" s="113"/>
      <c r="E92" s="113"/>
      <c r="F92" s="113"/>
      <c r="G92" s="113"/>
    </row>
    <row r="93" spans="2:7" s="14" customFormat="1" ht="12.75" x14ac:dyDescent="0.2">
      <c r="B93" s="51"/>
      <c r="C93" s="113"/>
      <c r="D93" s="113"/>
      <c r="E93" s="113"/>
      <c r="F93" s="113"/>
      <c r="G93" s="113"/>
    </row>
    <row r="94" spans="2:7" s="14" customFormat="1" ht="12.75" x14ac:dyDescent="0.2">
      <c r="B94" s="51"/>
      <c r="C94" s="113"/>
      <c r="D94" s="113"/>
      <c r="E94" s="113"/>
      <c r="F94" s="113"/>
      <c r="G94" s="113"/>
    </row>
    <row r="95" spans="2:7" s="14" customFormat="1" ht="12.75" x14ac:dyDescent="0.2">
      <c r="B95" s="51"/>
      <c r="C95" s="113"/>
      <c r="D95" s="113"/>
      <c r="E95" s="113"/>
      <c r="F95" s="113"/>
      <c r="G95" s="113"/>
    </row>
    <row r="96" spans="2:7" s="14" customFormat="1" ht="12.75" x14ac:dyDescent="0.2">
      <c r="B96" s="51"/>
      <c r="C96" s="113"/>
      <c r="D96" s="113"/>
      <c r="E96" s="113"/>
      <c r="F96" s="113"/>
      <c r="G96" s="113"/>
    </row>
    <row r="97" spans="1:7" s="14" customFormat="1" ht="12.75" x14ac:dyDescent="0.2">
      <c r="B97" s="51"/>
      <c r="C97" s="113"/>
      <c r="D97" s="113"/>
      <c r="E97" s="113"/>
      <c r="F97" s="113"/>
      <c r="G97" s="113"/>
    </row>
    <row r="98" spans="1:7" s="14" customFormat="1" ht="12.75" x14ac:dyDescent="0.2">
      <c r="B98" s="51"/>
      <c r="C98" s="113"/>
      <c r="D98" s="113"/>
      <c r="E98" s="113"/>
      <c r="F98" s="113"/>
      <c r="G98" s="113"/>
    </row>
    <row r="99" spans="1:7" s="14" customFormat="1" ht="12.75" x14ac:dyDescent="0.2">
      <c r="B99" s="51"/>
      <c r="C99" s="113"/>
      <c r="D99" s="113"/>
      <c r="E99" s="113"/>
      <c r="F99" s="113"/>
      <c r="G99" s="113"/>
    </row>
    <row r="100" spans="1:7" s="14" customFormat="1" ht="12.75" x14ac:dyDescent="0.2">
      <c r="B100" s="52"/>
      <c r="C100" s="114"/>
      <c r="D100" s="114"/>
      <c r="E100" s="114"/>
      <c r="F100" s="114"/>
      <c r="G100" s="114"/>
    </row>
    <row r="101" spans="1:7" s="4" customFormat="1" ht="12.75" customHeight="1" x14ac:dyDescent="0.2">
      <c r="A101" s="83"/>
      <c r="B101" s="121" t="s">
        <v>11</v>
      </c>
      <c r="C101" s="121"/>
      <c r="D101" s="121"/>
      <c r="E101" s="121"/>
      <c r="F101" s="121"/>
      <c r="G101" s="121"/>
    </row>
    <row r="102" spans="1:7" s="4" customFormat="1" ht="12.75" x14ac:dyDescent="0.2">
      <c r="A102" s="83"/>
      <c r="B102" s="111" t="s">
        <v>0</v>
      </c>
      <c r="C102" s="111" t="s">
        <v>12</v>
      </c>
      <c r="D102" s="111" t="s">
        <v>1</v>
      </c>
      <c r="E102" s="79" t="s">
        <v>4</v>
      </c>
      <c r="F102" s="111" t="s">
        <v>13</v>
      </c>
      <c r="G102" s="80" t="s">
        <v>14</v>
      </c>
    </row>
    <row r="103" spans="1:7" s="9" customFormat="1" x14ac:dyDescent="0.25">
      <c r="B103" s="92" t="s">
        <v>19</v>
      </c>
      <c r="C103" s="93" t="s">
        <v>20</v>
      </c>
      <c r="D103" s="94"/>
      <c r="E103" s="56"/>
      <c r="F103" s="56"/>
      <c r="G103" s="57"/>
    </row>
    <row r="104" spans="1:7" s="1" customFormat="1" ht="42" customHeight="1" x14ac:dyDescent="0.3">
      <c r="A104" s="9"/>
      <c r="B104" s="81" t="s">
        <v>40</v>
      </c>
      <c r="C104" s="82" t="s">
        <v>41</v>
      </c>
      <c r="D104" s="59" t="s">
        <v>5</v>
      </c>
      <c r="E104" s="77">
        <v>622.26</v>
      </c>
      <c r="F104" s="67"/>
      <c r="G104" s="58">
        <f>ROUND(E104*F104,2)</f>
        <v>0</v>
      </c>
    </row>
    <row r="105" spans="1:7" s="1" customFormat="1" ht="96.75" customHeight="1" x14ac:dyDescent="0.3">
      <c r="A105" s="9"/>
      <c r="B105" s="81" t="s">
        <v>42</v>
      </c>
      <c r="C105" s="95" t="s">
        <v>93</v>
      </c>
      <c r="D105" s="59" t="s">
        <v>6</v>
      </c>
      <c r="E105" s="77">
        <v>435.58</v>
      </c>
      <c r="F105" s="67"/>
      <c r="G105" s="58">
        <f>ROUND(E105*F105,2)</f>
        <v>0</v>
      </c>
    </row>
    <row r="106" spans="1:7" ht="99.75" customHeight="1" x14ac:dyDescent="0.3">
      <c r="A106" s="8"/>
      <c r="B106" s="81" t="s">
        <v>43</v>
      </c>
      <c r="C106" s="95" t="s">
        <v>94</v>
      </c>
      <c r="D106" s="59" t="s">
        <v>6</v>
      </c>
      <c r="E106" s="77">
        <v>414.93000000000018</v>
      </c>
      <c r="F106" s="67"/>
      <c r="G106" s="58">
        <f>ROUND(E106*F106,2)</f>
        <v>0</v>
      </c>
    </row>
    <row r="107" spans="1:7" ht="89.25" customHeight="1" x14ac:dyDescent="0.3">
      <c r="A107" s="8"/>
      <c r="B107" s="81" t="s">
        <v>44</v>
      </c>
      <c r="C107" s="82" t="s">
        <v>95</v>
      </c>
      <c r="D107" s="59" t="s">
        <v>6</v>
      </c>
      <c r="E107" s="77">
        <v>28.979999999999997</v>
      </c>
      <c r="F107" s="67"/>
      <c r="G107" s="58">
        <f>ROUND(E107*F107,2)</f>
        <v>0</v>
      </c>
    </row>
    <row r="108" spans="1:7" s="14" customFormat="1" ht="22.5" x14ac:dyDescent="0.2">
      <c r="B108" s="122" t="s">
        <v>10</v>
      </c>
      <c r="C108" s="122"/>
      <c r="D108" s="122"/>
      <c r="E108" s="122"/>
      <c r="F108" s="122"/>
      <c r="G108" s="122"/>
    </row>
    <row r="109" spans="1:7" s="14" customFormat="1" ht="12.75" x14ac:dyDescent="0.2">
      <c r="B109" s="117" t="s">
        <v>190</v>
      </c>
      <c r="C109" s="117"/>
      <c r="D109" s="117"/>
      <c r="E109" s="117"/>
      <c r="F109" s="117"/>
      <c r="G109" s="117"/>
    </row>
    <row r="110" spans="1:7" s="20" customFormat="1" ht="15" x14ac:dyDescent="0.2">
      <c r="B110" s="123" t="s">
        <v>191</v>
      </c>
      <c r="C110" s="124"/>
      <c r="D110" s="124"/>
      <c r="E110" s="124"/>
      <c r="F110" s="124"/>
      <c r="G110" s="125"/>
    </row>
    <row r="111" spans="1:7" s="4" customFormat="1" ht="12.75" x14ac:dyDescent="0.2">
      <c r="A111" s="83"/>
      <c r="B111" s="121" t="s">
        <v>11</v>
      </c>
      <c r="C111" s="121"/>
      <c r="D111" s="121"/>
      <c r="E111" s="121"/>
      <c r="F111" s="121"/>
      <c r="G111" s="121"/>
    </row>
    <row r="112" spans="1:7" s="4" customFormat="1" ht="12.75" x14ac:dyDescent="0.2">
      <c r="A112" s="83"/>
      <c r="B112" s="112" t="s">
        <v>0</v>
      </c>
      <c r="C112" s="112" t="s">
        <v>12</v>
      </c>
      <c r="D112" s="112" t="s">
        <v>1</v>
      </c>
      <c r="E112" s="79" t="s">
        <v>4</v>
      </c>
      <c r="F112" s="112" t="s">
        <v>13</v>
      </c>
      <c r="G112" s="80" t="s">
        <v>14</v>
      </c>
    </row>
    <row r="113" spans="1:7" ht="108" x14ac:dyDescent="0.3">
      <c r="A113" s="8"/>
      <c r="B113" s="81" t="s">
        <v>45</v>
      </c>
      <c r="C113" s="82" t="s">
        <v>96</v>
      </c>
      <c r="D113" s="59" t="s">
        <v>6</v>
      </c>
      <c r="E113" s="77">
        <v>660.64</v>
      </c>
      <c r="F113" s="67"/>
      <c r="G113" s="58">
        <f>ROUND(E113*F113,2)</f>
        <v>0</v>
      </c>
    </row>
    <row r="114" spans="1:7" ht="54" x14ac:dyDescent="0.3">
      <c r="A114" s="8"/>
      <c r="B114" s="81" t="s">
        <v>46</v>
      </c>
      <c r="C114" s="82" t="s">
        <v>48</v>
      </c>
      <c r="D114" s="59" t="s">
        <v>5</v>
      </c>
      <c r="E114" s="77">
        <v>208.25</v>
      </c>
      <c r="F114" s="67"/>
      <c r="G114" s="58">
        <f t="shared" ref="G114:G127" si="0">ROUND(E114*F114,2)</f>
        <v>0</v>
      </c>
    </row>
    <row r="115" spans="1:7" ht="54" x14ac:dyDescent="0.3">
      <c r="A115" s="8"/>
      <c r="B115" s="81" t="s">
        <v>47</v>
      </c>
      <c r="C115" s="82" t="s">
        <v>50</v>
      </c>
      <c r="D115" s="59" t="s">
        <v>5</v>
      </c>
      <c r="E115" s="77">
        <v>29.02</v>
      </c>
      <c r="F115" s="67"/>
      <c r="G115" s="58">
        <f t="shared" si="0"/>
        <v>0</v>
      </c>
    </row>
    <row r="116" spans="1:7" ht="81" customHeight="1" x14ac:dyDescent="0.3">
      <c r="A116" s="8"/>
      <c r="B116" s="81" t="s">
        <v>49</v>
      </c>
      <c r="C116" s="82" t="s">
        <v>170</v>
      </c>
      <c r="D116" s="59" t="s">
        <v>7</v>
      </c>
      <c r="E116" s="77">
        <v>145.62</v>
      </c>
      <c r="F116" s="67"/>
      <c r="G116" s="58">
        <f t="shared" si="0"/>
        <v>0</v>
      </c>
    </row>
    <row r="117" spans="1:7" ht="94.5" x14ac:dyDescent="0.3">
      <c r="A117" s="8"/>
      <c r="B117" s="81" t="s">
        <v>51</v>
      </c>
      <c r="C117" s="82" t="s">
        <v>171</v>
      </c>
      <c r="D117" s="59" t="s">
        <v>7</v>
      </c>
      <c r="E117" s="77">
        <v>3958.2199999999993</v>
      </c>
      <c r="F117" s="67"/>
      <c r="G117" s="58">
        <f t="shared" si="0"/>
        <v>0</v>
      </c>
    </row>
    <row r="118" spans="1:7" ht="94.5" x14ac:dyDescent="0.3">
      <c r="A118" s="8"/>
      <c r="B118" s="81" t="s">
        <v>52</v>
      </c>
      <c r="C118" s="82" t="s">
        <v>172</v>
      </c>
      <c r="D118" s="59" t="s">
        <v>7</v>
      </c>
      <c r="E118" s="77">
        <v>1565.29</v>
      </c>
      <c r="F118" s="67"/>
      <c r="G118" s="58">
        <f t="shared" si="0"/>
        <v>0</v>
      </c>
    </row>
    <row r="119" spans="1:7" ht="94.5" x14ac:dyDescent="0.3">
      <c r="A119" s="8"/>
      <c r="B119" s="81" t="s">
        <v>53</v>
      </c>
      <c r="C119" s="82" t="s">
        <v>173</v>
      </c>
      <c r="D119" s="59" t="s">
        <v>7</v>
      </c>
      <c r="E119" s="77">
        <v>2504.8500000000004</v>
      </c>
      <c r="F119" s="67"/>
      <c r="G119" s="58">
        <f t="shared" si="0"/>
        <v>0</v>
      </c>
    </row>
    <row r="120" spans="1:7" ht="54" x14ac:dyDescent="0.3">
      <c r="A120" s="8"/>
      <c r="B120" s="81" t="s">
        <v>54</v>
      </c>
      <c r="C120" s="82" t="s">
        <v>174</v>
      </c>
      <c r="D120" s="59" t="s">
        <v>5</v>
      </c>
      <c r="E120" s="77">
        <v>410.50000000000034</v>
      </c>
      <c r="F120" s="67"/>
      <c r="G120" s="58">
        <f t="shared" si="0"/>
        <v>0</v>
      </c>
    </row>
    <row r="121" spans="1:7" ht="81.75" customHeight="1" x14ac:dyDescent="0.3">
      <c r="A121" s="8"/>
      <c r="B121" s="81" t="s">
        <v>55</v>
      </c>
      <c r="C121" s="82" t="s">
        <v>175</v>
      </c>
      <c r="D121" s="59" t="s">
        <v>6</v>
      </c>
      <c r="E121" s="77">
        <v>64.73</v>
      </c>
      <c r="F121" s="67"/>
      <c r="G121" s="58">
        <f t="shared" si="0"/>
        <v>0</v>
      </c>
    </row>
    <row r="122" spans="1:7" ht="94.5" x14ac:dyDescent="0.3">
      <c r="A122" s="8"/>
      <c r="B122" s="81" t="s">
        <v>56</v>
      </c>
      <c r="C122" s="82" t="s">
        <v>177</v>
      </c>
      <c r="D122" s="59" t="s">
        <v>6</v>
      </c>
      <c r="E122" s="77">
        <v>4.0299999999999994</v>
      </c>
      <c r="F122" s="67"/>
      <c r="G122" s="58">
        <f t="shared" si="0"/>
        <v>0</v>
      </c>
    </row>
    <row r="123" spans="1:7" ht="94.5" x14ac:dyDescent="0.3">
      <c r="A123" s="8"/>
      <c r="B123" s="81" t="s">
        <v>57</v>
      </c>
      <c r="C123" s="82" t="s">
        <v>178</v>
      </c>
      <c r="D123" s="59" t="s">
        <v>6</v>
      </c>
      <c r="E123" s="77">
        <v>0.8</v>
      </c>
      <c r="F123" s="67"/>
      <c r="G123" s="58">
        <f t="shared" si="0"/>
        <v>0</v>
      </c>
    </row>
    <row r="124" spans="1:7" ht="67.5" x14ac:dyDescent="0.3">
      <c r="A124" s="8"/>
      <c r="B124" s="81" t="s">
        <v>58</v>
      </c>
      <c r="C124" s="82" t="s">
        <v>176</v>
      </c>
      <c r="D124" s="59" t="s">
        <v>5</v>
      </c>
      <c r="E124" s="77">
        <v>48.379999999999995</v>
      </c>
      <c r="F124" s="67"/>
      <c r="G124" s="58">
        <f t="shared" si="0"/>
        <v>0</v>
      </c>
    </row>
    <row r="125" spans="1:7" ht="67.5" x14ac:dyDescent="0.3">
      <c r="A125" s="8"/>
      <c r="B125" s="81" t="s">
        <v>59</v>
      </c>
      <c r="C125" s="82" t="s">
        <v>28</v>
      </c>
      <c r="D125" s="59" t="s">
        <v>8</v>
      </c>
      <c r="E125" s="77">
        <v>59.47999999999999</v>
      </c>
      <c r="F125" s="67"/>
      <c r="G125" s="58">
        <f t="shared" si="0"/>
        <v>0</v>
      </c>
    </row>
    <row r="126" spans="1:7" ht="94.5" x14ac:dyDescent="0.3">
      <c r="A126" s="8"/>
      <c r="B126" s="81" t="s">
        <v>60</v>
      </c>
      <c r="C126" s="82" t="s">
        <v>97</v>
      </c>
      <c r="D126" s="59" t="s">
        <v>8</v>
      </c>
      <c r="E126" s="77">
        <v>56.24</v>
      </c>
      <c r="F126" s="67"/>
      <c r="G126" s="58">
        <f t="shared" si="0"/>
        <v>0</v>
      </c>
    </row>
    <row r="127" spans="1:7" ht="54" x14ac:dyDescent="0.3">
      <c r="A127" s="8"/>
      <c r="B127" s="81" t="s">
        <v>61</v>
      </c>
      <c r="C127" s="82" t="s">
        <v>29</v>
      </c>
      <c r="D127" s="59" t="s">
        <v>8</v>
      </c>
      <c r="E127" s="77">
        <v>5</v>
      </c>
      <c r="F127" s="67"/>
      <c r="G127" s="58">
        <f t="shared" si="0"/>
        <v>0</v>
      </c>
    </row>
    <row r="128" spans="1:7" s="8" customFormat="1" x14ac:dyDescent="0.25">
      <c r="B128" s="59"/>
      <c r="C128" s="93" t="s">
        <v>15</v>
      </c>
      <c r="D128" s="60"/>
      <c r="E128" s="77"/>
      <c r="F128" s="67"/>
      <c r="G128" s="61">
        <f>SUM(G104:G127)</f>
        <v>0</v>
      </c>
    </row>
    <row r="129" spans="1:7" s="8" customFormat="1" x14ac:dyDescent="0.25">
      <c r="B129" s="96" t="s">
        <v>21</v>
      </c>
      <c r="C129" s="93" t="s">
        <v>22</v>
      </c>
      <c r="D129" s="60"/>
      <c r="E129" s="77"/>
      <c r="F129" s="67"/>
      <c r="G129" s="62"/>
    </row>
    <row r="130" spans="1:7" s="5" customFormat="1" ht="108" x14ac:dyDescent="0.2">
      <c r="A130" s="84"/>
      <c r="B130" s="81" t="s">
        <v>62</v>
      </c>
      <c r="C130" s="82" t="s">
        <v>196</v>
      </c>
      <c r="D130" s="59" t="s">
        <v>5</v>
      </c>
      <c r="E130" s="77">
        <v>583.44000000000005</v>
      </c>
      <c r="F130" s="67"/>
      <c r="G130" s="58">
        <f t="shared" ref="G130:G140" si="1">ROUND(E130*F130,2)</f>
        <v>0</v>
      </c>
    </row>
    <row r="131" spans="1:7" ht="94.5" x14ac:dyDescent="0.3">
      <c r="A131" s="8"/>
      <c r="B131" s="81" t="s">
        <v>63</v>
      </c>
      <c r="C131" s="82" t="s">
        <v>197</v>
      </c>
      <c r="D131" s="59" t="s">
        <v>5</v>
      </c>
      <c r="E131" s="77">
        <v>6.76</v>
      </c>
      <c r="F131" s="67"/>
      <c r="G131" s="58">
        <f t="shared" si="1"/>
        <v>0</v>
      </c>
    </row>
    <row r="132" spans="1:7" ht="121.5" x14ac:dyDescent="0.3">
      <c r="A132" s="8"/>
      <c r="B132" s="81" t="s">
        <v>64</v>
      </c>
      <c r="C132" s="82" t="s">
        <v>198</v>
      </c>
      <c r="D132" s="59" t="s">
        <v>5</v>
      </c>
      <c r="E132" s="77">
        <v>566.65000000000009</v>
      </c>
      <c r="F132" s="67"/>
      <c r="G132" s="58">
        <f t="shared" si="1"/>
        <v>0</v>
      </c>
    </row>
    <row r="133" spans="1:7" ht="108" x14ac:dyDescent="0.3">
      <c r="A133" s="8"/>
      <c r="B133" s="81" t="s">
        <v>65</v>
      </c>
      <c r="C133" s="82" t="s">
        <v>199</v>
      </c>
      <c r="D133" s="59" t="s">
        <v>5</v>
      </c>
      <c r="E133" s="77">
        <v>792.14000000000021</v>
      </c>
      <c r="F133" s="67"/>
      <c r="G133" s="58">
        <f t="shared" si="1"/>
        <v>0</v>
      </c>
    </row>
    <row r="134" spans="1:7" ht="108" x14ac:dyDescent="0.3">
      <c r="A134" s="8"/>
      <c r="B134" s="81" t="s">
        <v>66</v>
      </c>
      <c r="C134" s="82" t="s">
        <v>200</v>
      </c>
      <c r="D134" s="59" t="s">
        <v>5</v>
      </c>
      <c r="E134" s="77">
        <v>147.07999999999998</v>
      </c>
      <c r="F134" s="67"/>
      <c r="G134" s="58">
        <f t="shared" si="1"/>
        <v>0</v>
      </c>
    </row>
    <row r="135" spans="1:7" ht="94.5" x14ac:dyDescent="0.3">
      <c r="A135" s="8"/>
      <c r="B135" s="81" t="s">
        <v>67</v>
      </c>
      <c r="C135" s="82" t="s">
        <v>169</v>
      </c>
      <c r="D135" s="59" t="s">
        <v>7</v>
      </c>
      <c r="E135" s="77">
        <v>240.72999999999996</v>
      </c>
      <c r="F135" s="67"/>
      <c r="G135" s="58">
        <f t="shared" si="1"/>
        <v>0</v>
      </c>
    </row>
    <row r="136" spans="1:7" ht="121.5" x14ac:dyDescent="0.3">
      <c r="A136" s="8"/>
      <c r="B136" s="81" t="s">
        <v>68</v>
      </c>
      <c r="C136" s="82" t="s">
        <v>259</v>
      </c>
      <c r="D136" s="59" t="s">
        <v>7</v>
      </c>
      <c r="E136" s="77">
        <v>13155.82</v>
      </c>
      <c r="F136" s="67"/>
      <c r="G136" s="58">
        <f t="shared" si="1"/>
        <v>0</v>
      </c>
    </row>
    <row r="137" spans="1:7" ht="121.5" x14ac:dyDescent="0.3">
      <c r="A137" s="8"/>
      <c r="B137" s="81" t="s">
        <v>69</v>
      </c>
      <c r="C137" s="82" t="s">
        <v>260</v>
      </c>
      <c r="D137" s="59" t="s">
        <v>7</v>
      </c>
      <c r="E137" s="77">
        <v>3940.41</v>
      </c>
      <c r="F137" s="67"/>
      <c r="G137" s="58">
        <f t="shared" si="1"/>
        <v>0</v>
      </c>
    </row>
    <row r="138" spans="1:7" s="103" customFormat="1" ht="121.5" x14ac:dyDescent="0.3">
      <c r="A138" s="102"/>
      <c r="B138" s="81" t="s">
        <v>70</v>
      </c>
      <c r="C138" s="82" t="s">
        <v>261</v>
      </c>
      <c r="D138" s="59" t="s">
        <v>7</v>
      </c>
      <c r="E138" s="77">
        <v>5677.09</v>
      </c>
      <c r="F138" s="67"/>
      <c r="G138" s="58">
        <f t="shared" si="1"/>
        <v>0</v>
      </c>
    </row>
    <row r="139" spans="1:7" ht="175.5" x14ac:dyDescent="0.3">
      <c r="A139" s="8"/>
      <c r="B139" s="81" t="s">
        <v>71</v>
      </c>
      <c r="C139" s="82" t="s">
        <v>98</v>
      </c>
      <c r="D139" s="59" t="s">
        <v>6</v>
      </c>
      <c r="E139" s="77">
        <v>172.27000000000007</v>
      </c>
      <c r="F139" s="67"/>
      <c r="G139" s="58">
        <f t="shared" si="1"/>
        <v>0</v>
      </c>
    </row>
    <row r="140" spans="1:7" ht="108" x14ac:dyDescent="0.3">
      <c r="A140" s="8"/>
      <c r="B140" s="81" t="s">
        <v>72</v>
      </c>
      <c r="C140" s="82" t="s">
        <v>99</v>
      </c>
      <c r="D140" s="59" t="s">
        <v>6</v>
      </c>
      <c r="E140" s="77">
        <v>61.539999999999992</v>
      </c>
      <c r="F140" s="67"/>
      <c r="G140" s="58">
        <f t="shared" si="1"/>
        <v>0</v>
      </c>
    </row>
    <row r="141" spans="1:7" s="8" customFormat="1" x14ac:dyDescent="0.25">
      <c r="B141" s="59"/>
      <c r="C141" s="93" t="s">
        <v>16</v>
      </c>
      <c r="D141" s="60"/>
      <c r="E141" s="77"/>
      <c r="F141" s="67"/>
      <c r="G141" s="61">
        <f>SUM(G130:G140)</f>
        <v>0</v>
      </c>
    </row>
    <row r="142" spans="1:7" s="8" customFormat="1" x14ac:dyDescent="0.25">
      <c r="B142" s="97" t="s">
        <v>23</v>
      </c>
      <c r="C142" s="98" t="s">
        <v>115</v>
      </c>
      <c r="D142" s="63"/>
      <c r="E142" s="77"/>
      <c r="F142" s="67"/>
      <c r="G142" s="62"/>
    </row>
    <row r="143" spans="1:7" ht="94.5" x14ac:dyDescent="0.3">
      <c r="A143" s="8"/>
      <c r="B143" s="81" t="s">
        <v>205</v>
      </c>
      <c r="C143" s="82" t="s">
        <v>31</v>
      </c>
      <c r="D143" s="59" t="s">
        <v>5</v>
      </c>
      <c r="E143" s="77">
        <v>300.73</v>
      </c>
      <c r="F143" s="67"/>
      <c r="G143" s="58">
        <f t="shared" ref="G143:G170" si="2">ROUND(E143*F143,2)</f>
        <v>0</v>
      </c>
    </row>
    <row r="144" spans="1:7" s="7" customFormat="1" ht="94.5" x14ac:dyDescent="0.2">
      <c r="B144" s="81" t="s">
        <v>206</v>
      </c>
      <c r="C144" s="82" t="s">
        <v>32</v>
      </c>
      <c r="D144" s="59" t="s">
        <v>8</v>
      </c>
      <c r="E144" s="77">
        <v>143.66999999999999</v>
      </c>
      <c r="F144" s="67"/>
      <c r="G144" s="58">
        <f t="shared" si="2"/>
        <v>0</v>
      </c>
    </row>
    <row r="145" spans="2:7" s="7" customFormat="1" ht="94.5" x14ac:dyDescent="0.2">
      <c r="B145" s="81" t="s">
        <v>207</v>
      </c>
      <c r="C145" s="82" t="s">
        <v>33</v>
      </c>
      <c r="D145" s="59" t="s">
        <v>8</v>
      </c>
      <c r="E145" s="77">
        <v>54.09</v>
      </c>
      <c r="F145" s="67"/>
      <c r="G145" s="58">
        <f t="shared" si="2"/>
        <v>0</v>
      </c>
    </row>
    <row r="146" spans="2:7" s="7" customFormat="1" ht="94.5" x14ac:dyDescent="0.2">
      <c r="B146" s="81" t="s">
        <v>208</v>
      </c>
      <c r="C146" s="82" t="s">
        <v>34</v>
      </c>
      <c r="D146" s="59" t="s">
        <v>8</v>
      </c>
      <c r="E146" s="77">
        <v>7.64</v>
      </c>
      <c r="F146" s="67"/>
      <c r="G146" s="58">
        <f t="shared" si="2"/>
        <v>0</v>
      </c>
    </row>
    <row r="147" spans="2:7" s="7" customFormat="1" ht="67.5" x14ac:dyDescent="0.2">
      <c r="B147" s="81" t="s">
        <v>209</v>
      </c>
      <c r="C147" s="82" t="s">
        <v>35</v>
      </c>
      <c r="D147" s="59" t="s">
        <v>8</v>
      </c>
      <c r="E147" s="77">
        <v>100.13</v>
      </c>
      <c r="F147" s="67"/>
      <c r="G147" s="58">
        <f t="shared" si="2"/>
        <v>0</v>
      </c>
    </row>
    <row r="148" spans="2:7" s="7" customFormat="1" ht="94.5" x14ac:dyDescent="0.2">
      <c r="B148" s="81" t="s">
        <v>210</v>
      </c>
      <c r="C148" s="82" t="s">
        <v>36</v>
      </c>
      <c r="D148" s="59" t="s">
        <v>8</v>
      </c>
      <c r="E148" s="77">
        <v>70.199999999999989</v>
      </c>
      <c r="F148" s="67"/>
      <c r="G148" s="58">
        <f t="shared" si="2"/>
        <v>0</v>
      </c>
    </row>
    <row r="149" spans="2:7" s="7" customFormat="1" ht="81" x14ac:dyDescent="0.2">
      <c r="B149" s="81" t="s">
        <v>211</v>
      </c>
      <c r="C149" s="82" t="s">
        <v>73</v>
      </c>
      <c r="D149" s="59" t="s">
        <v>8</v>
      </c>
      <c r="E149" s="77">
        <v>17.02</v>
      </c>
      <c r="F149" s="67"/>
      <c r="G149" s="58">
        <f t="shared" si="2"/>
        <v>0</v>
      </c>
    </row>
    <row r="150" spans="2:7" s="7" customFormat="1" ht="135" x14ac:dyDescent="0.2">
      <c r="B150" s="81" t="s">
        <v>212</v>
      </c>
      <c r="C150" s="82" t="s">
        <v>100</v>
      </c>
      <c r="D150" s="59" t="s">
        <v>8</v>
      </c>
      <c r="E150" s="77">
        <v>133.98000000000002</v>
      </c>
      <c r="F150" s="67"/>
      <c r="G150" s="58">
        <f t="shared" si="2"/>
        <v>0</v>
      </c>
    </row>
    <row r="151" spans="2:7" s="7" customFormat="1" ht="94.5" x14ac:dyDescent="0.2">
      <c r="B151" s="81" t="s">
        <v>213</v>
      </c>
      <c r="C151" s="82" t="s">
        <v>102</v>
      </c>
      <c r="D151" s="59" t="s">
        <v>3</v>
      </c>
      <c r="E151" s="77">
        <v>36</v>
      </c>
      <c r="F151" s="67"/>
      <c r="G151" s="58">
        <f t="shared" si="2"/>
        <v>0</v>
      </c>
    </row>
    <row r="152" spans="2:7" s="7" customFormat="1" ht="94.5" x14ac:dyDescent="0.2">
      <c r="B152" s="81" t="s">
        <v>214</v>
      </c>
      <c r="C152" s="82" t="s">
        <v>164</v>
      </c>
      <c r="D152" s="59" t="s">
        <v>3</v>
      </c>
      <c r="E152" s="77">
        <v>2</v>
      </c>
      <c r="F152" s="67"/>
      <c r="G152" s="58">
        <f t="shared" si="2"/>
        <v>0</v>
      </c>
    </row>
    <row r="153" spans="2:7" s="7" customFormat="1" ht="175.5" x14ac:dyDescent="0.2">
      <c r="B153" s="81" t="s">
        <v>215</v>
      </c>
      <c r="C153" s="82" t="s">
        <v>103</v>
      </c>
      <c r="D153" s="59" t="s">
        <v>30</v>
      </c>
      <c r="E153" s="77">
        <v>3</v>
      </c>
      <c r="F153" s="67"/>
      <c r="G153" s="58">
        <f t="shared" si="2"/>
        <v>0</v>
      </c>
    </row>
    <row r="154" spans="2:7" s="7" customFormat="1" ht="135" x14ac:dyDescent="0.2">
      <c r="B154" s="81" t="s">
        <v>216</v>
      </c>
      <c r="C154" s="82" t="s">
        <v>104</v>
      </c>
      <c r="D154" s="59" t="s">
        <v>30</v>
      </c>
      <c r="E154" s="77">
        <v>4</v>
      </c>
      <c r="F154" s="67"/>
      <c r="G154" s="58">
        <f t="shared" si="2"/>
        <v>0</v>
      </c>
    </row>
    <row r="155" spans="2:7" s="7" customFormat="1" ht="148.5" x14ac:dyDescent="0.2">
      <c r="B155" s="81" t="s">
        <v>217</v>
      </c>
      <c r="C155" s="82" t="s">
        <v>101</v>
      </c>
      <c r="D155" s="59" t="s">
        <v>5</v>
      </c>
      <c r="E155" s="77">
        <v>698.26</v>
      </c>
      <c r="F155" s="67"/>
      <c r="G155" s="58">
        <f t="shared" si="2"/>
        <v>0</v>
      </c>
    </row>
    <row r="156" spans="2:7" s="7" customFormat="1" ht="108" x14ac:dyDescent="0.2">
      <c r="B156" s="81" t="s">
        <v>218</v>
      </c>
      <c r="C156" s="82" t="s">
        <v>37</v>
      </c>
      <c r="D156" s="59" t="s">
        <v>5</v>
      </c>
      <c r="E156" s="77">
        <v>90.960000000000022</v>
      </c>
      <c r="F156" s="67"/>
      <c r="G156" s="58">
        <f t="shared" si="2"/>
        <v>0</v>
      </c>
    </row>
    <row r="157" spans="2:7" s="7" customFormat="1" ht="94.5" x14ac:dyDescent="0.2">
      <c r="B157" s="81" t="s">
        <v>219</v>
      </c>
      <c r="C157" s="82" t="s">
        <v>201</v>
      </c>
      <c r="D157" s="59" t="s">
        <v>5</v>
      </c>
      <c r="E157" s="77">
        <f>1505.87-180-180-180</f>
        <v>965.86999999999989</v>
      </c>
      <c r="F157" s="67"/>
      <c r="G157" s="58">
        <f t="shared" si="2"/>
        <v>0</v>
      </c>
    </row>
    <row r="158" spans="2:7" s="7" customFormat="1" ht="94.5" x14ac:dyDescent="0.2">
      <c r="B158" s="81" t="s">
        <v>220</v>
      </c>
      <c r="C158" s="82" t="s">
        <v>253</v>
      </c>
      <c r="D158" s="59" t="s">
        <v>5</v>
      </c>
      <c r="E158" s="77">
        <f>583.44-10.5-6.6-70.79-70.79-70.79</f>
        <v>353.96999999999997</v>
      </c>
      <c r="F158" s="67"/>
      <c r="G158" s="58">
        <f t="shared" si="2"/>
        <v>0</v>
      </c>
    </row>
    <row r="159" spans="2:7" s="7" customFormat="1" ht="67.5" x14ac:dyDescent="0.2">
      <c r="B159" s="81" t="s">
        <v>221</v>
      </c>
      <c r="C159" s="82" t="s">
        <v>105</v>
      </c>
      <c r="D159" s="59" t="s">
        <v>5</v>
      </c>
      <c r="E159" s="77">
        <v>271.95</v>
      </c>
      <c r="F159" s="67"/>
      <c r="G159" s="58">
        <f t="shared" si="2"/>
        <v>0</v>
      </c>
    </row>
    <row r="160" spans="2:7" s="7" customFormat="1" ht="94.5" x14ac:dyDescent="0.2">
      <c r="B160" s="81" t="s">
        <v>222</v>
      </c>
      <c r="C160" s="82" t="s">
        <v>106</v>
      </c>
      <c r="D160" s="59" t="s">
        <v>5</v>
      </c>
      <c r="E160" s="77">
        <v>189.99</v>
      </c>
      <c r="F160" s="67"/>
      <c r="G160" s="58">
        <f t="shared" si="2"/>
        <v>0</v>
      </c>
    </row>
    <row r="161" spans="2:7" s="7" customFormat="1" ht="108" x14ac:dyDescent="0.2">
      <c r="B161" s="81" t="s">
        <v>223</v>
      </c>
      <c r="C161" s="82" t="s">
        <v>113</v>
      </c>
      <c r="D161" s="59" t="s">
        <v>8</v>
      </c>
      <c r="E161" s="77">
        <v>53.03</v>
      </c>
      <c r="F161" s="67"/>
      <c r="G161" s="58">
        <f t="shared" si="2"/>
        <v>0</v>
      </c>
    </row>
    <row r="162" spans="2:7" s="7" customFormat="1" ht="108" x14ac:dyDescent="0.2">
      <c r="B162" s="81" t="s">
        <v>224</v>
      </c>
      <c r="C162" s="82" t="s">
        <v>107</v>
      </c>
      <c r="D162" s="59" t="s">
        <v>5</v>
      </c>
      <c r="E162" s="77">
        <v>98.949999999999989</v>
      </c>
      <c r="F162" s="67"/>
      <c r="G162" s="58">
        <f t="shared" si="2"/>
        <v>0</v>
      </c>
    </row>
    <row r="163" spans="2:7" s="7" customFormat="1" ht="67.5" x14ac:dyDescent="0.2">
      <c r="B163" s="81" t="s">
        <v>225</v>
      </c>
      <c r="C163" s="82" t="s">
        <v>108</v>
      </c>
      <c r="D163" s="59" t="s">
        <v>8</v>
      </c>
      <c r="E163" s="77">
        <v>56.54</v>
      </c>
      <c r="F163" s="67"/>
      <c r="G163" s="58">
        <f t="shared" si="2"/>
        <v>0</v>
      </c>
    </row>
    <row r="164" spans="2:7" s="7" customFormat="1" ht="202.5" x14ac:dyDescent="0.2">
      <c r="B164" s="81" t="s">
        <v>226</v>
      </c>
      <c r="C164" s="82" t="s">
        <v>141</v>
      </c>
      <c r="D164" s="59" t="s">
        <v>5</v>
      </c>
      <c r="E164" s="77">
        <v>578.16</v>
      </c>
      <c r="F164" s="67"/>
      <c r="G164" s="58">
        <f t="shared" si="2"/>
        <v>0</v>
      </c>
    </row>
    <row r="165" spans="2:7" s="7" customFormat="1" ht="81" x14ac:dyDescent="0.2">
      <c r="B165" s="81" t="s">
        <v>227</v>
      </c>
      <c r="C165" s="82" t="s">
        <v>74</v>
      </c>
      <c r="D165" s="59" t="s">
        <v>5</v>
      </c>
      <c r="E165" s="77">
        <v>586.12</v>
      </c>
      <c r="F165" s="67"/>
      <c r="G165" s="58">
        <f t="shared" si="2"/>
        <v>0</v>
      </c>
    </row>
    <row r="166" spans="2:7" s="7" customFormat="1" ht="148.5" x14ac:dyDescent="0.2">
      <c r="B166" s="81" t="s">
        <v>228</v>
      </c>
      <c r="C166" s="82" t="s">
        <v>109</v>
      </c>
      <c r="D166" s="59" t="s">
        <v>30</v>
      </c>
      <c r="E166" s="77">
        <v>1</v>
      </c>
      <c r="F166" s="67"/>
      <c r="G166" s="58">
        <f t="shared" si="2"/>
        <v>0</v>
      </c>
    </row>
    <row r="167" spans="2:7" s="7" customFormat="1" ht="162" x14ac:dyDescent="0.2">
      <c r="B167" s="81" t="s">
        <v>229</v>
      </c>
      <c r="C167" s="82" t="s">
        <v>110</v>
      </c>
      <c r="D167" s="59" t="s">
        <v>30</v>
      </c>
      <c r="E167" s="77">
        <v>1</v>
      </c>
      <c r="F167" s="67"/>
      <c r="G167" s="58">
        <f t="shared" si="2"/>
        <v>0</v>
      </c>
    </row>
    <row r="168" spans="2:7" s="7" customFormat="1" ht="121.5" x14ac:dyDescent="0.2">
      <c r="B168" s="81" t="s">
        <v>230</v>
      </c>
      <c r="C168" s="82" t="s">
        <v>111</v>
      </c>
      <c r="D168" s="59" t="s">
        <v>30</v>
      </c>
      <c r="E168" s="77">
        <v>1</v>
      </c>
      <c r="F168" s="67"/>
      <c r="G168" s="58">
        <f t="shared" si="2"/>
        <v>0</v>
      </c>
    </row>
    <row r="169" spans="2:7" s="7" customFormat="1" ht="162" x14ac:dyDescent="0.2">
      <c r="B169" s="81" t="s">
        <v>231</v>
      </c>
      <c r="C169" s="82" t="s">
        <v>112</v>
      </c>
      <c r="D169" s="59" t="s">
        <v>30</v>
      </c>
      <c r="E169" s="77">
        <v>2</v>
      </c>
      <c r="F169" s="67"/>
      <c r="G169" s="58">
        <f t="shared" si="2"/>
        <v>0</v>
      </c>
    </row>
    <row r="170" spans="2:7" s="7" customFormat="1" ht="148.5" x14ac:dyDescent="0.2">
      <c r="B170" s="81" t="s">
        <v>232</v>
      </c>
      <c r="C170" s="82" t="s">
        <v>17</v>
      </c>
      <c r="D170" s="59" t="s">
        <v>30</v>
      </c>
      <c r="E170" s="77">
        <v>1</v>
      </c>
      <c r="F170" s="67"/>
      <c r="G170" s="58">
        <f t="shared" si="2"/>
        <v>0</v>
      </c>
    </row>
    <row r="171" spans="2:7" s="7" customFormat="1" x14ac:dyDescent="0.2">
      <c r="B171" s="59"/>
      <c r="C171" s="93" t="s">
        <v>114</v>
      </c>
      <c r="D171" s="60"/>
      <c r="E171" s="77"/>
      <c r="F171" s="67"/>
      <c r="G171" s="78">
        <f>SUM(G143:G170)</f>
        <v>0</v>
      </c>
    </row>
    <row r="172" spans="2:7" s="7" customFormat="1" x14ac:dyDescent="0.2">
      <c r="B172" s="64" t="s">
        <v>75</v>
      </c>
      <c r="C172" s="99" t="s">
        <v>116</v>
      </c>
      <c r="D172" s="59"/>
      <c r="E172" s="77"/>
      <c r="F172" s="67"/>
      <c r="G172" s="56"/>
    </row>
    <row r="173" spans="2:7" s="7" customFormat="1" ht="148.5" x14ac:dyDescent="0.2">
      <c r="B173" s="81" t="s">
        <v>167</v>
      </c>
      <c r="C173" s="82" t="s">
        <v>258</v>
      </c>
      <c r="D173" s="59" t="s">
        <v>39</v>
      </c>
      <c r="E173" s="77">
        <v>1</v>
      </c>
      <c r="F173" s="67"/>
      <c r="G173" s="58">
        <f>ROUND(E173*F173,2)</f>
        <v>0</v>
      </c>
    </row>
    <row r="174" spans="2:7" s="7" customFormat="1" ht="121.5" x14ac:dyDescent="0.2">
      <c r="B174" s="81" t="s">
        <v>168</v>
      </c>
      <c r="C174" s="82" t="s">
        <v>117</v>
      </c>
      <c r="D174" s="59" t="s">
        <v>39</v>
      </c>
      <c r="E174" s="77">
        <v>2</v>
      </c>
      <c r="F174" s="67"/>
      <c r="G174" s="58">
        <f>ROUND(E174*F174,2)</f>
        <v>0</v>
      </c>
    </row>
    <row r="175" spans="2:7" s="7" customFormat="1" x14ac:dyDescent="0.2">
      <c r="B175" s="59"/>
      <c r="C175" s="93" t="s">
        <v>118</v>
      </c>
      <c r="D175" s="60"/>
      <c r="E175" s="77"/>
      <c r="F175" s="67"/>
      <c r="G175" s="78">
        <f>SUM(G173:G174)</f>
        <v>0</v>
      </c>
    </row>
    <row r="176" spans="2:7" s="7" customFormat="1" x14ac:dyDescent="0.2">
      <c r="B176" s="64" t="s">
        <v>24</v>
      </c>
      <c r="C176" s="99" t="s">
        <v>25</v>
      </c>
      <c r="D176" s="59"/>
      <c r="E176" s="77"/>
      <c r="F176" s="67"/>
      <c r="G176" s="62"/>
    </row>
    <row r="177" spans="2:7" s="7" customFormat="1" x14ac:dyDescent="0.2">
      <c r="B177" s="64"/>
      <c r="C177" s="100" t="s">
        <v>119</v>
      </c>
      <c r="D177" s="59"/>
      <c r="E177" s="77"/>
      <c r="F177" s="67"/>
      <c r="G177" s="56"/>
    </row>
    <row r="178" spans="2:7" s="7" customFormat="1" ht="121.5" x14ac:dyDescent="0.2">
      <c r="B178" s="81" t="s">
        <v>76</v>
      </c>
      <c r="C178" s="82" t="s">
        <v>163</v>
      </c>
      <c r="D178" s="59" t="s">
        <v>27</v>
      </c>
      <c r="E178" s="77">
        <v>75</v>
      </c>
      <c r="F178" s="67"/>
      <c r="G178" s="58">
        <f t="shared" ref="G178:G186" si="3">ROUND(E178*F178,2)</f>
        <v>0</v>
      </c>
    </row>
    <row r="179" spans="2:7" s="7" customFormat="1" ht="135" x14ac:dyDescent="0.2">
      <c r="B179" s="81" t="s">
        <v>77</v>
      </c>
      <c r="C179" s="82" t="s">
        <v>179</v>
      </c>
      <c r="D179" s="59" t="s">
        <v>9</v>
      </c>
      <c r="E179" s="77">
        <v>18</v>
      </c>
      <c r="F179" s="67"/>
      <c r="G179" s="58">
        <f t="shared" si="3"/>
        <v>0</v>
      </c>
    </row>
    <row r="180" spans="2:7" s="7" customFormat="1" ht="162" x14ac:dyDescent="0.2">
      <c r="B180" s="81" t="s">
        <v>78</v>
      </c>
      <c r="C180" s="82" t="s">
        <v>162</v>
      </c>
      <c r="D180" s="59" t="s">
        <v>27</v>
      </c>
      <c r="E180" s="77">
        <v>29</v>
      </c>
      <c r="F180" s="67"/>
      <c r="G180" s="58">
        <f t="shared" si="3"/>
        <v>0</v>
      </c>
    </row>
    <row r="181" spans="2:7" s="7" customFormat="1" ht="81" x14ac:dyDescent="0.2">
      <c r="B181" s="81" t="s">
        <v>79</v>
      </c>
      <c r="C181" s="82" t="s">
        <v>120</v>
      </c>
      <c r="D181" s="59" t="s">
        <v>3</v>
      </c>
      <c r="E181" s="77">
        <v>1</v>
      </c>
      <c r="F181" s="67"/>
      <c r="G181" s="58">
        <f t="shared" si="3"/>
        <v>0</v>
      </c>
    </row>
    <row r="182" spans="2:7" s="7" customFormat="1" ht="54" x14ac:dyDescent="0.2">
      <c r="B182" s="81" t="s">
        <v>80</v>
      </c>
      <c r="C182" s="82" t="s">
        <v>85</v>
      </c>
      <c r="D182" s="59" t="s">
        <v>3</v>
      </c>
      <c r="E182" s="77">
        <v>19</v>
      </c>
      <c r="F182" s="67"/>
      <c r="G182" s="58">
        <f t="shared" si="3"/>
        <v>0</v>
      </c>
    </row>
    <row r="183" spans="2:7" s="7" customFormat="1" ht="135" x14ac:dyDescent="0.2">
      <c r="B183" s="81" t="s">
        <v>81</v>
      </c>
      <c r="C183" s="82" t="s">
        <v>262</v>
      </c>
      <c r="D183" s="59" t="s">
        <v>27</v>
      </c>
      <c r="E183" s="77">
        <v>7</v>
      </c>
      <c r="F183" s="67"/>
      <c r="G183" s="58">
        <f t="shared" si="3"/>
        <v>0</v>
      </c>
    </row>
    <row r="184" spans="2:7" s="7" customFormat="1" ht="121.5" x14ac:dyDescent="0.2">
      <c r="B184" s="81" t="s">
        <v>82</v>
      </c>
      <c r="C184" s="82" t="s">
        <v>263</v>
      </c>
      <c r="D184" s="59" t="s">
        <v>27</v>
      </c>
      <c r="E184" s="77">
        <v>9</v>
      </c>
      <c r="F184" s="67"/>
      <c r="G184" s="58">
        <f t="shared" si="3"/>
        <v>0</v>
      </c>
    </row>
    <row r="185" spans="2:7" s="7" customFormat="1" ht="81" x14ac:dyDescent="0.2">
      <c r="B185" s="81" t="s">
        <v>83</v>
      </c>
      <c r="C185" s="101" t="s">
        <v>121</v>
      </c>
      <c r="D185" s="59" t="s">
        <v>8</v>
      </c>
      <c r="E185" s="77">
        <v>12.8</v>
      </c>
      <c r="F185" s="67"/>
      <c r="G185" s="58">
        <f t="shared" si="3"/>
        <v>0</v>
      </c>
    </row>
    <row r="186" spans="2:7" s="7" customFormat="1" ht="81" x14ac:dyDescent="0.2">
      <c r="B186" s="81" t="s">
        <v>84</v>
      </c>
      <c r="C186" s="101" t="s">
        <v>122</v>
      </c>
      <c r="D186" s="59" t="s">
        <v>8</v>
      </c>
      <c r="E186" s="77">
        <v>6</v>
      </c>
      <c r="F186" s="67"/>
      <c r="G186" s="58">
        <f t="shared" si="3"/>
        <v>0</v>
      </c>
    </row>
    <row r="187" spans="2:7" s="7" customFormat="1" x14ac:dyDescent="0.2">
      <c r="B187" s="59"/>
      <c r="C187" s="100" t="s">
        <v>123</v>
      </c>
      <c r="D187" s="60"/>
      <c r="E187" s="77"/>
      <c r="F187" s="67"/>
      <c r="G187" s="78">
        <f>SUM(G178:G186)</f>
        <v>0</v>
      </c>
    </row>
    <row r="188" spans="2:7" s="7" customFormat="1" x14ac:dyDescent="0.2">
      <c r="B188" s="97"/>
      <c r="C188" s="98" t="s">
        <v>124</v>
      </c>
      <c r="D188" s="59"/>
      <c r="E188" s="77"/>
      <c r="F188" s="67"/>
      <c r="G188" s="62"/>
    </row>
    <row r="189" spans="2:7" s="7" customFormat="1" ht="81" x14ac:dyDescent="0.2">
      <c r="B189" s="81" t="s">
        <v>86</v>
      </c>
      <c r="C189" s="82" t="s">
        <v>165</v>
      </c>
      <c r="D189" s="59" t="s">
        <v>9</v>
      </c>
      <c r="E189" s="77">
        <v>34</v>
      </c>
      <c r="F189" s="67"/>
      <c r="G189" s="58">
        <f>ROUND(E189*F189,2)</f>
        <v>0</v>
      </c>
    </row>
    <row r="190" spans="2:7" s="7" customFormat="1" ht="94.5" x14ac:dyDescent="0.2">
      <c r="B190" s="81" t="s">
        <v>87</v>
      </c>
      <c r="C190" s="82" t="s">
        <v>166</v>
      </c>
      <c r="D190" s="59" t="s">
        <v>9</v>
      </c>
      <c r="E190" s="77">
        <v>10</v>
      </c>
      <c r="F190" s="67"/>
      <c r="G190" s="58">
        <f>ROUND(E190*F190,2)</f>
        <v>0</v>
      </c>
    </row>
    <row r="191" spans="2:7" s="7" customFormat="1" ht="94.5" x14ac:dyDescent="0.2">
      <c r="B191" s="81" t="s">
        <v>88</v>
      </c>
      <c r="C191" s="82" t="s">
        <v>38</v>
      </c>
      <c r="D191" s="59" t="s">
        <v>9</v>
      </c>
      <c r="E191" s="77">
        <v>13</v>
      </c>
      <c r="F191" s="67"/>
      <c r="G191" s="58">
        <f>ROUND(E191*F191,2)</f>
        <v>0</v>
      </c>
    </row>
    <row r="192" spans="2:7" s="7" customFormat="1" ht="121.5" x14ac:dyDescent="0.2">
      <c r="B192" s="81" t="s">
        <v>89</v>
      </c>
      <c r="C192" s="82" t="s">
        <v>192</v>
      </c>
      <c r="D192" s="59" t="s">
        <v>3</v>
      </c>
      <c r="E192" s="77">
        <v>5</v>
      </c>
      <c r="F192" s="67"/>
      <c r="G192" s="58">
        <f>ROUND(E192*F192,2)</f>
        <v>0</v>
      </c>
    </row>
    <row r="193" spans="2:7" s="7" customFormat="1" ht="67.5" x14ac:dyDescent="0.2">
      <c r="B193" s="81" t="s">
        <v>90</v>
      </c>
      <c r="C193" s="82" t="s">
        <v>91</v>
      </c>
      <c r="D193" s="59" t="s">
        <v>3</v>
      </c>
      <c r="E193" s="77">
        <f>8</f>
        <v>8</v>
      </c>
      <c r="F193" s="67"/>
      <c r="G193" s="58">
        <f>ROUND(E193*F193,2)</f>
        <v>0</v>
      </c>
    </row>
    <row r="194" spans="2:7" s="8" customFormat="1" x14ac:dyDescent="0.25">
      <c r="B194" s="59"/>
      <c r="C194" s="100" t="s">
        <v>125</v>
      </c>
      <c r="D194" s="60"/>
      <c r="E194" s="77"/>
      <c r="F194" s="67"/>
      <c r="G194" s="78">
        <f>SUM(G189:G193)</f>
        <v>0</v>
      </c>
    </row>
    <row r="195" spans="2:7" s="8" customFormat="1" x14ac:dyDescent="0.25">
      <c r="B195" s="59"/>
      <c r="C195" s="100" t="s">
        <v>18</v>
      </c>
      <c r="D195" s="60"/>
      <c r="E195" s="77"/>
      <c r="F195" s="67"/>
      <c r="G195" s="78">
        <f>+G194+G187</f>
        <v>0</v>
      </c>
    </row>
    <row r="196" spans="2:7" s="7" customFormat="1" x14ac:dyDescent="0.2">
      <c r="B196" s="64" t="s">
        <v>193</v>
      </c>
      <c r="C196" s="99" t="s">
        <v>194</v>
      </c>
      <c r="D196" s="59"/>
      <c r="E196" s="77"/>
      <c r="F196" s="67"/>
      <c r="G196" s="62"/>
    </row>
    <row r="197" spans="2:7" s="8" customFormat="1" ht="94.5" x14ac:dyDescent="0.25">
      <c r="B197" s="81" t="s">
        <v>233</v>
      </c>
      <c r="C197" s="82" t="s">
        <v>142</v>
      </c>
      <c r="D197" s="59"/>
      <c r="E197" s="77">
        <f>604.24-75.53</f>
        <v>528.71</v>
      </c>
      <c r="F197" s="67"/>
      <c r="G197" s="58">
        <f t="shared" ref="G197:G216" si="4">ROUND(E197*F197,2)</f>
        <v>0</v>
      </c>
    </row>
    <row r="198" spans="2:7" s="8" customFormat="1" ht="94.5" x14ac:dyDescent="0.25">
      <c r="B198" s="81" t="s">
        <v>234</v>
      </c>
      <c r="C198" s="82" t="s">
        <v>144</v>
      </c>
      <c r="D198" s="59"/>
      <c r="E198" s="77">
        <v>56.45</v>
      </c>
      <c r="F198" s="67"/>
      <c r="G198" s="58">
        <f t="shared" si="4"/>
        <v>0</v>
      </c>
    </row>
    <row r="199" spans="2:7" s="8" customFormat="1" ht="81" x14ac:dyDescent="0.25">
      <c r="B199" s="81" t="s">
        <v>235</v>
      </c>
      <c r="C199" s="82" t="s">
        <v>143</v>
      </c>
      <c r="D199" s="59"/>
      <c r="E199" s="77">
        <f>81.18</f>
        <v>81.180000000000007</v>
      </c>
      <c r="F199" s="67"/>
      <c r="G199" s="58">
        <f t="shared" si="4"/>
        <v>0</v>
      </c>
    </row>
    <row r="200" spans="2:7" s="8" customFormat="1" ht="135" x14ac:dyDescent="0.25">
      <c r="B200" s="81" t="s">
        <v>236</v>
      </c>
      <c r="C200" s="82" t="s">
        <v>145</v>
      </c>
      <c r="D200" s="59"/>
      <c r="E200" s="77">
        <f>2858.23-145.52-145.52-145.52-145.52-145.52+7.39</f>
        <v>2138.02</v>
      </c>
      <c r="F200" s="67"/>
      <c r="G200" s="58">
        <f t="shared" si="4"/>
        <v>0</v>
      </c>
    </row>
    <row r="201" spans="2:7" s="8" customFormat="1" ht="67.5" x14ac:dyDescent="0.25">
      <c r="B201" s="81" t="s">
        <v>237</v>
      </c>
      <c r="C201" s="82" t="s">
        <v>146</v>
      </c>
      <c r="D201" s="59"/>
      <c r="E201" s="77">
        <f>9-2</f>
        <v>7</v>
      </c>
      <c r="F201" s="67"/>
      <c r="G201" s="58">
        <f t="shared" si="4"/>
        <v>0</v>
      </c>
    </row>
    <row r="202" spans="2:7" s="8" customFormat="1" ht="175.5" x14ac:dyDescent="0.25">
      <c r="B202" s="81" t="s">
        <v>238</v>
      </c>
      <c r="C202" s="82" t="s">
        <v>147</v>
      </c>
      <c r="D202" s="59"/>
      <c r="E202" s="77">
        <f>7-2</f>
        <v>5</v>
      </c>
      <c r="F202" s="67"/>
      <c r="G202" s="58">
        <f t="shared" si="4"/>
        <v>0</v>
      </c>
    </row>
    <row r="203" spans="2:7" s="8" customFormat="1" ht="162" x14ac:dyDescent="0.25">
      <c r="B203" s="81" t="s">
        <v>239</v>
      </c>
      <c r="C203" s="82" t="s">
        <v>148</v>
      </c>
      <c r="D203" s="59"/>
      <c r="E203" s="77">
        <f>14-4</f>
        <v>10</v>
      </c>
      <c r="F203" s="67"/>
      <c r="G203" s="58">
        <f t="shared" si="4"/>
        <v>0</v>
      </c>
    </row>
    <row r="204" spans="2:7" s="8" customFormat="1" ht="162" x14ac:dyDescent="0.25">
      <c r="B204" s="81" t="s">
        <v>240</v>
      </c>
      <c r="C204" s="82" t="s">
        <v>149</v>
      </c>
      <c r="D204" s="59"/>
      <c r="E204" s="77">
        <f>8-2</f>
        <v>6</v>
      </c>
      <c r="F204" s="67"/>
      <c r="G204" s="58">
        <f t="shared" si="4"/>
        <v>0</v>
      </c>
    </row>
    <row r="205" spans="2:7" s="8" customFormat="1" ht="148.5" x14ac:dyDescent="0.25">
      <c r="B205" s="81" t="s">
        <v>241</v>
      </c>
      <c r="C205" s="82" t="s">
        <v>150</v>
      </c>
      <c r="D205" s="59"/>
      <c r="E205" s="77">
        <f>11-2</f>
        <v>9</v>
      </c>
      <c r="F205" s="67"/>
      <c r="G205" s="58">
        <f t="shared" si="4"/>
        <v>0</v>
      </c>
    </row>
    <row r="206" spans="2:7" s="8" customFormat="1" ht="108" x14ac:dyDescent="0.25">
      <c r="B206" s="81" t="s">
        <v>242</v>
      </c>
      <c r="C206" s="82" t="s">
        <v>151</v>
      </c>
      <c r="D206" s="59"/>
      <c r="E206" s="77">
        <f>8-2</f>
        <v>6</v>
      </c>
      <c r="F206" s="67"/>
      <c r="G206" s="58">
        <f t="shared" si="4"/>
        <v>0</v>
      </c>
    </row>
    <row r="207" spans="2:7" s="8" customFormat="1" ht="243" x14ac:dyDescent="0.25">
      <c r="B207" s="81" t="s">
        <v>243</v>
      </c>
      <c r="C207" s="101" t="s">
        <v>152</v>
      </c>
      <c r="D207" s="59"/>
      <c r="E207" s="77">
        <v>1</v>
      </c>
      <c r="F207" s="67"/>
      <c r="G207" s="58">
        <f t="shared" si="4"/>
        <v>0</v>
      </c>
    </row>
    <row r="208" spans="2:7" s="8" customFormat="1" ht="229.5" x14ac:dyDescent="0.25">
      <c r="B208" s="81" t="s">
        <v>244</v>
      </c>
      <c r="C208" s="82" t="s">
        <v>153</v>
      </c>
      <c r="D208" s="59"/>
      <c r="E208" s="77">
        <v>2</v>
      </c>
      <c r="F208" s="67"/>
      <c r="G208" s="58">
        <f t="shared" si="4"/>
        <v>0</v>
      </c>
    </row>
    <row r="209" spans="1:7" s="8" customFormat="1" ht="148.5" x14ac:dyDescent="0.25">
      <c r="B209" s="81" t="s">
        <v>245</v>
      </c>
      <c r="C209" s="82" t="s">
        <v>154</v>
      </c>
      <c r="D209" s="59"/>
      <c r="E209" s="77">
        <v>11</v>
      </c>
      <c r="F209" s="67"/>
      <c r="G209" s="58">
        <f t="shared" si="4"/>
        <v>0</v>
      </c>
    </row>
    <row r="210" spans="1:7" s="8" customFormat="1" ht="148.5" x14ac:dyDescent="0.25">
      <c r="B210" s="81" t="s">
        <v>246</v>
      </c>
      <c r="C210" s="82" t="s">
        <v>155</v>
      </c>
      <c r="D210" s="59"/>
      <c r="E210" s="77">
        <v>2</v>
      </c>
      <c r="F210" s="67"/>
      <c r="G210" s="58">
        <f t="shared" si="4"/>
        <v>0</v>
      </c>
    </row>
    <row r="211" spans="1:7" s="8" customFormat="1" ht="148.5" x14ac:dyDescent="0.25">
      <c r="B211" s="81" t="s">
        <v>247</v>
      </c>
      <c r="C211" s="82" t="s">
        <v>156</v>
      </c>
      <c r="D211" s="59"/>
      <c r="E211" s="77">
        <f>25-8</f>
        <v>17</v>
      </c>
      <c r="F211" s="67"/>
      <c r="G211" s="58">
        <f t="shared" si="4"/>
        <v>0</v>
      </c>
    </row>
    <row r="212" spans="1:7" s="8" customFormat="1" ht="135" x14ac:dyDescent="0.25">
      <c r="B212" s="81" t="s">
        <v>248</v>
      </c>
      <c r="C212" s="82" t="s">
        <v>157</v>
      </c>
      <c r="D212" s="59"/>
      <c r="E212" s="77">
        <f>48-12</f>
        <v>36</v>
      </c>
      <c r="F212" s="67"/>
      <c r="G212" s="58">
        <f t="shared" si="4"/>
        <v>0</v>
      </c>
    </row>
    <row r="213" spans="1:7" s="8" customFormat="1" ht="108" x14ac:dyDescent="0.25">
      <c r="B213" s="81" t="s">
        <v>249</v>
      </c>
      <c r="C213" s="82" t="s">
        <v>161</v>
      </c>
      <c r="D213" s="59"/>
      <c r="E213" s="77">
        <v>8</v>
      </c>
      <c r="F213" s="67"/>
      <c r="G213" s="58">
        <f t="shared" si="4"/>
        <v>0</v>
      </c>
    </row>
    <row r="214" spans="1:7" s="8" customFormat="1" ht="81" x14ac:dyDescent="0.25">
      <c r="B214" s="81" t="s">
        <v>250</v>
      </c>
      <c r="C214" s="82" t="s">
        <v>158</v>
      </c>
      <c r="D214" s="59"/>
      <c r="E214" s="77">
        <f>13</f>
        <v>13</v>
      </c>
      <c r="F214" s="67"/>
      <c r="G214" s="58">
        <f t="shared" si="4"/>
        <v>0</v>
      </c>
    </row>
    <row r="215" spans="1:7" s="8" customFormat="1" ht="67.5" x14ac:dyDescent="0.25">
      <c r="B215" s="81" t="s">
        <v>264</v>
      </c>
      <c r="C215" s="82" t="s">
        <v>159</v>
      </c>
      <c r="D215" s="59"/>
      <c r="E215" s="77">
        <v>3</v>
      </c>
      <c r="F215" s="67"/>
      <c r="G215" s="58">
        <f t="shared" si="4"/>
        <v>0</v>
      </c>
    </row>
    <row r="216" spans="1:7" s="8" customFormat="1" ht="81" x14ac:dyDescent="0.25">
      <c r="B216" s="81" t="s">
        <v>265</v>
      </c>
      <c r="C216" s="82" t="s">
        <v>160</v>
      </c>
      <c r="D216" s="59"/>
      <c r="E216" s="77">
        <f>2-1</f>
        <v>1</v>
      </c>
      <c r="F216" s="67"/>
      <c r="G216" s="58">
        <f t="shared" si="4"/>
        <v>0</v>
      </c>
    </row>
    <row r="217" spans="1:7" s="8" customFormat="1" x14ac:dyDescent="0.25">
      <c r="B217" s="81"/>
      <c r="C217" s="99" t="s">
        <v>195</v>
      </c>
      <c r="D217" s="59"/>
      <c r="E217" s="77"/>
      <c r="F217" s="67"/>
      <c r="G217" s="78">
        <f>SUM(G197:G216)</f>
        <v>0</v>
      </c>
    </row>
    <row r="218" spans="1:7" s="8" customFormat="1" x14ac:dyDescent="0.25">
      <c r="B218" s="100" t="s">
        <v>266</v>
      </c>
      <c r="C218" s="100" t="s">
        <v>267</v>
      </c>
      <c r="D218" s="60"/>
      <c r="E218" s="77"/>
      <c r="F218" s="67"/>
      <c r="G218" s="62"/>
    </row>
    <row r="219" spans="1:7" ht="94.5" x14ac:dyDescent="0.3">
      <c r="A219" s="8"/>
      <c r="B219" s="81" t="s">
        <v>126</v>
      </c>
      <c r="C219" s="82" t="s">
        <v>251</v>
      </c>
      <c r="D219" s="59" t="s">
        <v>5</v>
      </c>
      <c r="E219" s="77">
        <f>167.99-92.67</f>
        <v>75.320000000000007</v>
      </c>
      <c r="F219" s="67"/>
      <c r="G219" s="58">
        <f t="shared" ref="G219:G228" si="5">ROUND(E219*F219,2)</f>
        <v>0</v>
      </c>
    </row>
    <row r="220" spans="1:7" ht="108" x14ac:dyDescent="0.3">
      <c r="A220" s="8"/>
      <c r="B220" s="81" t="s">
        <v>127</v>
      </c>
      <c r="C220" s="82" t="s">
        <v>113</v>
      </c>
      <c r="D220" s="59" t="s">
        <v>8</v>
      </c>
      <c r="E220" s="77">
        <f>126-62</f>
        <v>64</v>
      </c>
      <c r="F220" s="67"/>
      <c r="G220" s="58">
        <f t="shared" si="5"/>
        <v>0</v>
      </c>
    </row>
    <row r="221" spans="1:7" ht="40.5" x14ac:dyDescent="0.3">
      <c r="A221" s="8"/>
      <c r="B221" s="81" t="s">
        <v>128</v>
      </c>
      <c r="C221" s="82" t="s">
        <v>132</v>
      </c>
      <c r="D221" s="59" t="s">
        <v>8</v>
      </c>
      <c r="E221" s="77">
        <v>12</v>
      </c>
      <c r="F221" s="67"/>
      <c r="G221" s="58">
        <f t="shared" si="5"/>
        <v>0</v>
      </c>
    </row>
    <row r="222" spans="1:7" ht="94.5" x14ac:dyDescent="0.3">
      <c r="A222" s="8"/>
      <c r="B222" s="81" t="s">
        <v>129</v>
      </c>
      <c r="C222" s="82" t="s">
        <v>252</v>
      </c>
      <c r="D222" s="59" t="s">
        <v>8</v>
      </c>
      <c r="E222" s="77">
        <v>30.6</v>
      </c>
      <c r="F222" s="67"/>
      <c r="G222" s="58">
        <f t="shared" si="5"/>
        <v>0</v>
      </c>
    </row>
    <row r="223" spans="1:7" ht="67.5" x14ac:dyDescent="0.3">
      <c r="A223" s="8"/>
      <c r="B223" s="81" t="s">
        <v>130</v>
      </c>
      <c r="C223" s="82" t="s">
        <v>135</v>
      </c>
      <c r="D223" s="59" t="s">
        <v>8</v>
      </c>
      <c r="E223" s="77">
        <f>23.56</f>
        <v>23.56</v>
      </c>
      <c r="F223" s="67"/>
      <c r="G223" s="58">
        <f t="shared" si="5"/>
        <v>0</v>
      </c>
    </row>
    <row r="224" spans="1:7" ht="94.5" x14ac:dyDescent="0.3">
      <c r="A224" s="8"/>
      <c r="B224" s="81" t="s">
        <v>131</v>
      </c>
      <c r="C224" s="82" t="s">
        <v>137</v>
      </c>
      <c r="D224" s="59" t="s">
        <v>8</v>
      </c>
      <c r="E224" s="77">
        <v>24.9</v>
      </c>
      <c r="F224" s="67"/>
      <c r="G224" s="58">
        <f t="shared" si="5"/>
        <v>0</v>
      </c>
    </row>
    <row r="225" spans="1:7" ht="94.5" x14ac:dyDescent="0.3">
      <c r="A225" s="8"/>
      <c r="B225" s="81" t="s">
        <v>133</v>
      </c>
      <c r="C225" s="82" t="s">
        <v>139</v>
      </c>
      <c r="D225" s="59" t="s">
        <v>8</v>
      </c>
      <c r="E225" s="77">
        <v>30.65</v>
      </c>
      <c r="F225" s="67"/>
      <c r="G225" s="58">
        <f t="shared" si="5"/>
        <v>0</v>
      </c>
    </row>
    <row r="226" spans="1:7" s="8" customFormat="1" ht="67.5" x14ac:dyDescent="0.25">
      <c r="B226" s="81" t="s">
        <v>134</v>
      </c>
      <c r="C226" s="82" t="s">
        <v>202</v>
      </c>
      <c r="D226" s="94" t="s">
        <v>8</v>
      </c>
      <c r="E226" s="77">
        <f>47*4</f>
        <v>188</v>
      </c>
      <c r="F226" s="58"/>
      <c r="G226" s="58">
        <f t="shared" si="5"/>
        <v>0</v>
      </c>
    </row>
    <row r="227" spans="1:7" s="8" customFormat="1" ht="67.5" x14ac:dyDescent="0.25">
      <c r="B227" s="81" t="s">
        <v>136</v>
      </c>
      <c r="C227" s="82" t="s">
        <v>203</v>
      </c>
      <c r="D227" s="94" t="s">
        <v>8</v>
      </c>
      <c r="E227" s="77">
        <f>4*5</f>
        <v>20</v>
      </c>
      <c r="F227" s="58"/>
      <c r="G227" s="58">
        <f t="shared" si="5"/>
        <v>0</v>
      </c>
    </row>
    <row r="228" spans="1:7" s="8" customFormat="1" ht="54" x14ac:dyDescent="0.25">
      <c r="B228" s="81" t="s">
        <v>138</v>
      </c>
      <c r="C228" s="82" t="s">
        <v>204</v>
      </c>
      <c r="D228" s="94" t="s">
        <v>8</v>
      </c>
      <c r="E228" s="77">
        <v>47</v>
      </c>
      <c r="F228" s="58"/>
      <c r="G228" s="58">
        <f t="shared" si="5"/>
        <v>0</v>
      </c>
    </row>
    <row r="229" spans="1:7" s="8" customFormat="1" x14ac:dyDescent="0.25">
      <c r="B229" s="59"/>
      <c r="C229" s="54" t="s">
        <v>140</v>
      </c>
      <c r="D229" s="60"/>
      <c r="E229" s="67"/>
      <c r="F229" s="77"/>
      <c r="G229" s="61">
        <f>SUM(G219:G228)</f>
        <v>0</v>
      </c>
    </row>
    <row r="230" spans="1:7" s="8" customFormat="1" x14ac:dyDescent="0.25">
      <c r="B230" s="55"/>
      <c r="C230" s="65" t="s">
        <v>26</v>
      </c>
      <c r="D230" s="53"/>
      <c r="E230" s="67"/>
      <c r="F230" s="77"/>
      <c r="G230" s="61">
        <f>G128+G141+G171+G175+G187+G194+G217+G229</f>
        <v>0</v>
      </c>
    </row>
    <row r="231" spans="1:7" s="8" customFormat="1" x14ac:dyDescent="0.25">
      <c r="B231" s="55"/>
      <c r="C231" s="66" t="s">
        <v>92</v>
      </c>
      <c r="D231" s="53"/>
      <c r="E231" s="67"/>
      <c r="F231" s="77"/>
      <c r="G231" s="61">
        <f>ROUND((G230*0.16),2)</f>
        <v>0</v>
      </c>
    </row>
    <row r="232" spans="1:7" s="8" customFormat="1" x14ac:dyDescent="0.25">
      <c r="B232" s="55"/>
      <c r="C232" s="66" t="s">
        <v>2</v>
      </c>
      <c r="D232" s="53"/>
      <c r="E232" s="67"/>
      <c r="F232" s="77"/>
      <c r="G232" s="61">
        <f>G230+G231</f>
        <v>0</v>
      </c>
    </row>
    <row r="233" spans="1:7" ht="14.25" x14ac:dyDescent="0.3">
      <c r="A233" s="8"/>
      <c r="B233" s="55"/>
      <c r="C233" s="53"/>
      <c r="D233" s="53"/>
      <c r="E233" s="67"/>
      <c r="F233" s="77"/>
      <c r="G233" s="67"/>
    </row>
    <row r="234" spans="1:7" s="3" customFormat="1" ht="12.75" x14ac:dyDescent="0.2">
      <c r="B234" s="126"/>
      <c r="C234" s="127"/>
      <c r="D234" s="127"/>
      <c r="E234" s="127"/>
      <c r="F234" s="127"/>
      <c r="G234" s="127"/>
    </row>
    <row r="235" spans="1:7" s="3" customFormat="1" ht="12.75" x14ac:dyDescent="0.2">
      <c r="B235" s="104"/>
      <c r="C235" s="105"/>
      <c r="D235" s="105"/>
      <c r="E235" s="105"/>
      <c r="F235" s="105"/>
      <c r="G235" s="105"/>
    </row>
    <row r="236" spans="1:7" s="3" customFormat="1" ht="66.75" customHeight="1" x14ac:dyDescent="0.2">
      <c r="B236" s="119"/>
      <c r="C236" s="120"/>
      <c r="D236" s="120"/>
      <c r="E236" s="120"/>
      <c r="F236" s="120"/>
      <c r="G236" s="120"/>
    </row>
    <row r="237" spans="1:7" s="3" customFormat="1" ht="12.75" x14ac:dyDescent="0.2">
      <c r="B237" s="109"/>
      <c r="C237" s="110"/>
      <c r="D237" s="110"/>
      <c r="E237" s="110"/>
      <c r="F237" s="110"/>
      <c r="G237" s="110"/>
    </row>
    <row r="238" spans="1:7" s="3" customFormat="1" ht="14.25" x14ac:dyDescent="0.3">
      <c r="B238" s="106"/>
      <c r="C238" s="107"/>
      <c r="D238" s="107"/>
      <c r="E238" s="108"/>
      <c r="F238" s="107"/>
      <c r="G238" s="107"/>
    </row>
    <row r="239" spans="1:7" s="3" customFormat="1" ht="14.25" x14ac:dyDescent="0.3">
      <c r="B239" s="107"/>
      <c r="C239" s="107"/>
      <c r="D239" s="107"/>
      <c r="E239" s="108"/>
      <c r="F239" s="107"/>
      <c r="G239" s="107"/>
    </row>
    <row r="240" spans="1:7" s="3" customFormat="1" ht="14.25" x14ac:dyDescent="0.3">
      <c r="B240" s="107"/>
      <c r="C240" s="107"/>
      <c r="D240" s="107"/>
      <c r="E240" s="108"/>
      <c r="F240" s="107"/>
      <c r="G240" s="107"/>
    </row>
    <row r="241" spans="2:7" s="3" customFormat="1" ht="14.25" x14ac:dyDescent="0.3">
      <c r="B241" s="107"/>
      <c r="C241" s="107"/>
      <c r="D241" s="107"/>
      <c r="E241" s="108"/>
      <c r="F241" s="107"/>
      <c r="G241" s="107"/>
    </row>
    <row r="242" spans="2:7" s="3" customFormat="1" ht="14.25" x14ac:dyDescent="0.3">
      <c r="B242" s="107"/>
      <c r="C242" s="107"/>
      <c r="D242" s="107"/>
      <c r="E242" s="108"/>
      <c r="F242" s="107"/>
      <c r="G242" s="107"/>
    </row>
    <row r="243" spans="2:7" s="3" customFormat="1" ht="14.25" x14ac:dyDescent="0.3">
      <c r="B243" s="107"/>
      <c r="C243" s="107"/>
      <c r="D243" s="107"/>
      <c r="E243" s="108"/>
      <c r="F243" s="107"/>
      <c r="G243" s="107"/>
    </row>
    <row r="244" spans="2:7" s="3" customFormat="1" ht="14.25" x14ac:dyDescent="0.3">
      <c r="B244" s="107"/>
      <c r="C244" s="107"/>
      <c r="D244" s="107"/>
      <c r="E244" s="108"/>
      <c r="F244" s="107"/>
      <c r="G244" s="107"/>
    </row>
    <row r="245" spans="2:7" s="3" customFormat="1" ht="14.25" x14ac:dyDescent="0.3">
      <c r="B245" s="107"/>
      <c r="C245" s="107"/>
      <c r="D245" s="107"/>
      <c r="E245" s="108"/>
      <c r="F245" s="107"/>
      <c r="G245" s="107"/>
    </row>
    <row r="246" spans="2:7" s="3" customFormat="1" ht="14.25" x14ac:dyDescent="0.3">
      <c r="B246" s="107"/>
      <c r="C246" s="107"/>
      <c r="D246" s="107"/>
      <c r="E246" s="108"/>
      <c r="F246" s="107"/>
      <c r="G246" s="107"/>
    </row>
    <row r="247" spans="2:7" s="3" customFormat="1" ht="14.25" x14ac:dyDescent="0.3">
      <c r="B247" s="107"/>
      <c r="C247" s="107"/>
      <c r="D247" s="107"/>
      <c r="E247" s="108"/>
      <c r="F247" s="107"/>
      <c r="G247" s="107"/>
    </row>
    <row r="248" spans="2:7" s="3" customFormat="1" ht="14.25" x14ac:dyDescent="0.3">
      <c r="B248" s="107"/>
      <c r="C248" s="107"/>
      <c r="D248" s="107"/>
      <c r="E248" s="108"/>
      <c r="F248" s="107"/>
      <c r="G248" s="107"/>
    </row>
    <row r="249" spans="2:7" s="3" customFormat="1" ht="14.25" x14ac:dyDescent="0.3">
      <c r="B249" s="107"/>
      <c r="C249" s="107"/>
      <c r="D249" s="107"/>
      <c r="E249" s="108"/>
      <c r="F249" s="107"/>
      <c r="G249" s="107"/>
    </row>
    <row r="250" spans="2:7" s="3" customFormat="1" ht="14.25" x14ac:dyDescent="0.3">
      <c r="B250" s="107"/>
      <c r="C250" s="107"/>
      <c r="D250" s="107"/>
      <c r="E250" s="108"/>
      <c r="F250" s="107"/>
      <c r="G250" s="107"/>
    </row>
    <row r="251" spans="2:7" s="3" customFormat="1" ht="14.25" x14ac:dyDescent="0.3">
      <c r="B251" s="107"/>
      <c r="C251" s="107"/>
      <c r="D251" s="107"/>
      <c r="E251" s="108"/>
      <c r="F251" s="107"/>
      <c r="G251" s="107"/>
    </row>
    <row r="252" spans="2:7" s="3" customFormat="1" ht="14.25" x14ac:dyDescent="0.3">
      <c r="B252" s="107"/>
      <c r="C252" s="107"/>
      <c r="D252" s="107"/>
      <c r="E252" s="108"/>
      <c r="F252" s="107"/>
      <c r="G252" s="107"/>
    </row>
    <row r="253" spans="2:7" s="3" customFormat="1" ht="14.25" x14ac:dyDescent="0.3">
      <c r="B253" s="107"/>
      <c r="C253" s="107"/>
      <c r="D253" s="107"/>
      <c r="E253" s="108"/>
      <c r="F253" s="107"/>
      <c r="G253" s="107"/>
    </row>
    <row r="254" spans="2:7" s="3" customFormat="1" ht="14.25" x14ac:dyDescent="0.3">
      <c r="B254" s="107"/>
      <c r="C254" s="107"/>
      <c r="D254" s="107"/>
      <c r="E254" s="108"/>
      <c r="F254" s="107"/>
      <c r="G254" s="107"/>
    </row>
    <row r="255" spans="2:7" s="3" customFormat="1" ht="14.25" x14ac:dyDescent="0.3">
      <c r="B255" s="107"/>
      <c r="C255" s="107"/>
      <c r="D255" s="107"/>
      <c r="E255" s="108"/>
      <c r="F255" s="107"/>
      <c r="G255" s="107"/>
    </row>
  </sheetData>
  <mergeCells count="19">
    <mergeCell ref="B236:G236"/>
    <mergeCell ref="B101:G101"/>
    <mergeCell ref="B234:G234"/>
    <mergeCell ref="B108:G108"/>
    <mergeCell ref="B109:G109"/>
    <mergeCell ref="B110:G110"/>
    <mergeCell ref="B111:G111"/>
    <mergeCell ref="C72:G100"/>
    <mergeCell ref="B2:G2"/>
    <mergeCell ref="B3:G3"/>
    <mergeCell ref="B4:G4"/>
    <mergeCell ref="B5:G5"/>
    <mergeCell ref="C7:G7"/>
    <mergeCell ref="C10:G35"/>
    <mergeCell ref="B64:G64"/>
    <mergeCell ref="B65:G65"/>
    <mergeCell ref="B66:G66"/>
    <mergeCell ref="B67:G67"/>
    <mergeCell ref="C69:G69"/>
  </mergeCells>
  <printOptions horizontalCentered="1" verticalCentered="1" gridLines="1"/>
  <pageMargins left="0.39370078740157483" right="0.39370078740157483" top="0.39370078740157483" bottom="0.39370078740157483" header="0.31496062992125984" footer="0.31496062992125984"/>
  <pageSetup scale="85" orientation="portrait" r:id="rId1"/>
  <headerFooter scaleWithDoc="0" alignWithMargins="0">
    <oddFooter>&amp;R&amp;"Century Gothic,Normal"&amp;7
&amp;8hoja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AULAS CATALOGO LICITACION</vt:lpstr>
      <vt:lpstr>'AULAS CATALOGO LICITACION'!Área_de_impresión</vt:lpstr>
      <vt:lpstr>'AULAS CATALOGO LICITACION'!Títulos_a_imprimir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unsis</cp:lastModifiedBy>
  <cp:lastPrinted>2025-08-11T19:04:10Z</cp:lastPrinted>
  <dcterms:created xsi:type="dcterms:W3CDTF">2006-08-08T15:12:16Z</dcterms:created>
  <dcterms:modified xsi:type="dcterms:W3CDTF">2025-08-11T19:04:29Z</dcterms:modified>
</cp:coreProperties>
</file>